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heckCompatibility="1"/>
  <mc:AlternateContent xmlns:mc="http://schemas.openxmlformats.org/markup-compatibility/2006">
    <mc:Choice Requires="x15">
      <x15ac:absPath xmlns:x15ac="http://schemas.microsoft.com/office/spreadsheetml/2010/11/ac" url="https://forumfornaturogfriluftsliv.sharepoint.com/sites/FNF/Fylkesmapper/Innlandet/02 Om fylket/02 Styre/Styremøte 2. mars/"/>
    </mc:Choice>
  </mc:AlternateContent>
  <xr:revisionPtr revIDLastSave="0" documentId="8_{46C3CC24-16BE-48CB-8A00-32C04A5AC8D1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ørsteside" sheetId="2" r:id="rId1"/>
    <sheet name="Resultatregnskap" sheetId="3" r:id="rId2"/>
    <sheet name="Balanse" sheetId="4" r:id="rId3"/>
    <sheet name="Noter" sheetId="5" r:id="rId4"/>
    <sheet name="Alternative noter" sheetId="10" r:id="rId5"/>
    <sheet name="Kontoplan" sheetId="6" r:id="rId6"/>
    <sheet name="Rådata" sheetId="9" r:id="rId7"/>
    <sheet name="Godkjenningsløp Traveltext" sheetId="7" r:id="rId8"/>
  </sheets>
  <definedNames>
    <definedName name="_xlnm._FilterDatabase" localSheetId="6" hidden="1">Rådata!$A$8:$AG$167</definedName>
    <definedName name="EIENDELER_IFJOR">Balanse!#REF!</definedName>
    <definedName name="EIENDELER_IÅR">Balanse!$E$21</definedName>
    <definedName name="EKogGJELD_IFJOR">Balanse!#REF!</definedName>
    <definedName name="EKogGJELD_IÅR">Balanse!$E$38</definedName>
    <definedName name="Orgnavn">Førsteside!$C$10</definedName>
    <definedName name="Orgnr">Førsteside!$C$12</definedName>
    <definedName name="Regnskapsår">Førsteside!$C$22</definedName>
    <definedName name="_xlnm.Print_Area" localSheetId="2">Balanse!$A$1:$I$48</definedName>
    <definedName name="_xlnm.Print_Area" localSheetId="1">Resultatregnskap!$B$1:$L$43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4" l="1"/>
  <c r="H31" i="3" l="1"/>
  <c r="D33" i="5" l="1"/>
  <c r="D28" i="5"/>
  <c r="E32" i="4"/>
  <c r="D32" i="5"/>
  <c r="D11" i="10"/>
  <c r="D45" i="6" l="1"/>
  <c r="D13" i="6"/>
  <c r="D9" i="3" s="1"/>
  <c r="H40" i="3" l="1"/>
  <c r="D22" i="3" l="1"/>
  <c r="D14" i="3"/>
  <c r="D46" i="6"/>
  <c r="D47" i="6"/>
  <c r="D48" i="6"/>
  <c r="D38" i="3" s="1"/>
  <c r="D49" i="6"/>
  <c r="D39" i="3" s="1"/>
  <c r="D50" i="6"/>
  <c r="D51" i="6"/>
  <c r="D5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20" i="3" s="1"/>
  <c r="D17" i="6"/>
  <c r="D21" i="3" s="1"/>
  <c r="D18" i="6"/>
  <c r="D23" i="3" s="1"/>
  <c r="D19" i="6"/>
  <c r="D20" i="6"/>
  <c r="D21" i="6"/>
  <c r="D22" i="6"/>
  <c r="D9" i="6"/>
  <c r="D10" i="6"/>
  <c r="D6" i="3" s="1"/>
  <c r="D11" i="6"/>
  <c r="D7" i="3" s="1"/>
  <c r="D12" i="6"/>
  <c r="D8" i="3" s="1"/>
  <c r="D14" i="6"/>
  <c r="D11" i="3" s="1"/>
  <c r="D15" i="6"/>
  <c r="D10" i="3" s="1"/>
  <c r="D16" i="6"/>
  <c r="D13" i="3" s="1"/>
  <c r="D8" i="6"/>
  <c r="D12" i="3" l="1"/>
  <c r="D25" i="3"/>
  <c r="D26" i="3"/>
  <c r="D24" i="3"/>
  <c r="D27" i="3"/>
  <c r="D28" i="3"/>
  <c r="D30" i="3"/>
  <c r="D31" i="3" l="1"/>
  <c r="D33" i="3" l="1"/>
  <c r="D15" i="3"/>
  <c r="D17" i="3" s="1"/>
  <c r="B2" i="3"/>
  <c r="D4" i="3"/>
  <c r="D35" i="3" l="1"/>
  <c r="D36" i="3" s="1"/>
  <c r="D40" i="3"/>
  <c r="D25" i="5" l="1"/>
  <c r="C1" i="5"/>
  <c r="A2" i="5"/>
  <c r="E17" i="4"/>
  <c r="E36" i="4"/>
  <c r="E14" i="4"/>
  <c r="E9" i="4"/>
  <c r="A2" i="4"/>
  <c r="E19" i="4" l="1"/>
  <c r="E21" i="4" s="1"/>
  <c r="D42" i="3" l="1"/>
  <c r="D43" i="3" l="1"/>
  <c r="E28" i="4"/>
  <c r="D34" i="5" l="1"/>
  <c r="D35" i="5" s="1"/>
  <c r="E29" i="4"/>
  <c r="E38" i="4" s="1"/>
</calcChain>
</file>

<file path=xl/sharedStrings.xml><?xml version="1.0" encoding="utf-8"?>
<sst xmlns="http://schemas.openxmlformats.org/spreadsheetml/2006/main" count="827" uniqueCount="444">
  <si>
    <t>Forum for natur og friluftsliv</t>
  </si>
  <si>
    <t>Mal for årsregnskap fra fylkesledd</t>
  </si>
  <si>
    <t>Navn lokalledd:</t>
  </si>
  <si>
    <t>Organisasjonsnummer lokalledd:</t>
  </si>
  <si>
    <t>xxxxxxxxx</t>
  </si>
  <si>
    <t>Kontonummer:</t>
  </si>
  <si>
    <t>Navn kontaktperson</t>
  </si>
  <si>
    <t>Tlf kontaktperson</t>
  </si>
  <si>
    <t>E-post kontaktperson</t>
  </si>
  <si>
    <t>Regnskapsår</t>
  </si>
  <si>
    <t>Resultatregnskap</t>
  </si>
  <si>
    <t>INNTEKTER</t>
  </si>
  <si>
    <t>Tilskudd fra fylkeskommunen</t>
  </si>
  <si>
    <t>Arrangementsinntekter/ salg</t>
  </si>
  <si>
    <t>Andre inntekter mva-fri</t>
  </si>
  <si>
    <t>Inntekter mva-pliktig</t>
  </si>
  <si>
    <t>KOSTNADER</t>
  </si>
  <si>
    <t>Arrangementsutgifter</t>
  </si>
  <si>
    <t>Vareinnkjøp for videresalg mva-fri</t>
  </si>
  <si>
    <t>Vareinnkjøp for videresalg mva-pliktig</t>
  </si>
  <si>
    <t>Tilskudd til lag og foreninger</t>
  </si>
  <si>
    <t>Lønns- og personalkostnader</t>
  </si>
  <si>
    <t>Husleie og kontorkostnader</t>
  </si>
  <si>
    <t>Reiseutgifter</t>
  </si>
  <si>
    <t xml:space="preserve">Andre driftskostnader </t>
  </si>
  <si>
    <t xml:space="preserve">Sum driftskostnader </t>
  </si>
  <si>
    <t>FINANS</t>
  </si>
  <si>
    <t>Finansinntekter</t>
  </si>
  <si>
    <t>Finanskostnader</t>
  </si>
  <si>
    <t xml:space="preserve">Netto finans </t>
  </si>
  <si>
    <t xml:space="preserve">ÅRSRESULTAT </t>
  </si>
  <si>
    <t>Balanseregnskap</t>
  </si>
  <si>
    <t>Per 31.12</t>
  </si>
  <si>
    <t>EIENDELER</t>
  </si>
  <si>
    <t>Anleggsmidler</t>
  </si>
  <si>
    <t xml:space="preserve">Driftsløsøre, inventar, verktøy, kontormaskiner, ol. </t>
  </si>
  <si>
    <t xml:space="preserve">Sum anleggsmidler </t>
  </si>
  <si>
    <t>Omløpsmidler</t>
  </si>
  <si>
    <t>Fordringer</t>
  </si>
  <si>
    <t xml:space="preserve">Andre fordringer </t>
  </si>
  <si>
    <t xml:space="preserve">Sum fordringer </t>
  </si>
  <si>
    <t xml:space="preserve">Bankinnskudd, kontanter og lignende </t>
  </si>
  <si>
    <t xml:space="preserve">Sum bankinnskudd, kontanter og lignende </t>
  </si>
  <si>
    <t xml:space="preserve">Sum omløpsmidler </t>
  </si>
  <si>
    <t>SUM EIENDELER</t>
  </si>
  <si>
    <t>EGENKAPITAL OG GJELD</t>
  </si>
  <si>
    <t>Egenkapital</t>
  </si>
  <si>
    <t>Egenkapital pr 1/1</t>
  </si>
  <si>
    <t>Sum opptjent egenkapital (årets overskudd)</t>
  </si>
  <si>
    <t>Sum egenkapital 31/12</t>
  </si>
  <si>
    <t>Gjeld</t>
  </si>
  <si>
    <t xml:space="preserve">Leverandørgjeld </t>
  </si>
  <si>
    <t xml:space="preserve">Annen kortsiktig gjeld </t>
  </si>
  <si>
    <t>Langsiktig gjeld</t>
  </si>
  <si>
    <t xml:space="preserve">Sum gjeld </t>
  </si>
  <si>
    <t>SUM EGENKAPITAL OG GJELD</t>
  </si>
  <si>
    <t>Sted, dato</t>
  </si>
  <si>
    <t>Signatur</t>
  </si>
  <si>
    <t>Navnine Navnesen</t>
  </si>
  <si>
    <t>Navn Navnesen</t>
  </si>
  <si>
    <t>Leder</t>
  </si>
  <si>
    <t>Nestleder</t>
  </si>
  <si>
    <t>Medlem</t>
  </si>
  <si>
    <t>Noter til regnskapet</t>
  </si>
  <si>
    <t>Regnskapsprinsipper</t>
  </si>
  <si>
    <t>Årsregnskapet er satt opp i samsvar med regnskapsloven og god regnskapsskikk for små foretak.</t>
  </si>
  <si>
    <t>Foreningen er skattefri og det er ikke beregnet skatter.</t>
  </si>
  <si>
    <t>Note 1 Spesifikasjon av varige driftsmidler</t>
  </si>
  <si>
    <t xml:space="preserve">Spesifikasjon varige driftsmidler </t>
  </si>
  <si>
    <t>Driftsløsøre inventar o.l.</t>
  </si>
  <si>
    <t>Anskaffelseskost 1.1.</t>
  </si>
  <si>
    <t xml:space="preserve">Verdien av driftsmilder som er satt til avskrivning ved starten av året. </t>
  </si>
  <si>
    <t xml:space="preserve">Tilgang i året </t>
  </si>
  <si>
    <t>Driftsmidler som skal avskrives som er anskaffet i løpet av året.</t>
  </si>
  <si>
    <t xml:space="preserve">Avgang i året </t>
  </si>
  <si>
    <t>Trekk fra her. Driftsmilder som er solgt f.eks.</t>
  </si>
  <si>
    <t>Anskaffelseskost 31.12</t>
  </si>
  <si>
    <t>Summen av de tre over. Kommer automatisk.</t>
  </si>
  <si>
    <t>Balanseført verdi pr. 31.12</t>
  </si>
  <si>
    <t>Hvor mye står igjen på balansen etter at årets avskrivninger er trukket fra. Må være en relle avskriving som er ført i regnskapssystemet.</t>
  </si>
  <si>
    <t xml:space="preserve">Årets avskrivninger </t>
  </si>
  <si>
    <t xml:space="preserve">Kommer automatisk. Avhenger av antall år og Anskaffelskost 31.12. Vises i Resultatregnskap. Må være ført i regnskapssystemet. </t>
  </si>
  <si>
    <t xml:space="preserve">Økonomisk levetid </t>
  </si>
  <si>
    <t>år</t>
  </si>
  <si>
    <t xml:space="preserve">Fyll inn et realistisk antall år. </t>
  </si>
  <si>
    <t xml:space="preserve">Avskrivningsplan: </t>
  </si>
  <si>
    <t>Lineær</t>
  </si>
  <si>
    <t>Det er ikke gitt lønn eller annen godtgjørelse til styreleder, styret eller andre ledende personer.</t>
  </si>
  <si>
    <t>Posten inneholder kun frie midler.</t>
  </si>
  <si>
    <t>Egenkapital 1/1</t>
  </si>
  <si>
    <t xml:space="preserve">Årets resultat </t>
  </si>
  <si>
    <t>Egenkapital 31/12</t>
  </si>
  <si>
    <t xml:space="preserve">Denne førstesiden er ikke en del av regnskapet som godkjennes av årsmøtet i fylket, men gir nyttig bakgrunnsinformasjon ved innsending til FNF Nasjonalt og informasjon som fylles ut her går automatisk inn i andre ark i regnskapet. </t>
  </si>
  <si>
    <t>Andre tilskudd</t>
  </si>
  <si>
    <t>Prosjektinntekter</t>
  </si>
  <si>
    <t>Sum inntekter drift og prosjekter</t>
  </si>
  <si>
    <t>Sum driftsinntekter</t>
  </si>
  <si>
    <t>Notenr.</t>
  </si>
  <si>
    <t>Prosjektkostnader</t>
  </si>
  <si>
    <t>Sum kostnader drift og prosjekter</t>
  </si>
  <si>
    <t>Resultat før finans</t>
  </si>
  <si>
    <t>Bundne midler</t>
  </si>
  <si>
    <t xml:space="preserve">Skriv inn korrekte navn. Fjern gjerne fargen på felter om ønskelig. </t>
  </si>
  <si>
    <t xml:space="preserve">Dersom note 1 ikke er relevant, kan alt innholdet slettes og erstattes med teksten "Ingen kostnader til avskrivning". </t>
  </si>
  <si>
    <t>Mva-refusjon</t>
  </si>
  <si>
    <t>Notenr</t>
  </si>
  <si>
    <t>Fyll inn gule ruter i alle faner (og blå ruter for å få med fjorårets tall).</t>
  </si>
  <si>
    <t>Dersom FNF-en har revisor, MÅ revisorrapport vedlegges</t>
  </si>
  <si>
    <t>Styret i fylket skal signere balansen.</t>
  </si>
  <si>
    <t>FNF nasjonalt</t>
  </si>
  <si>
    <t>Tilskudd fra Norsk Friluftsliv</t>
  </si>
  <si>
    <t>Daglig leder/Koordinator</t>
  </si>
  <si>
    <t>Kode</t>
  </si>
  <si>
    <t>Navn</t>
  </si>
  <si>
    <t>Inventar</t>
  </si>
  <si>
    <t>Kundefordringer</t>
  </si>
  <si>
    <t>Kasse</t>
  </si>
  <si>
    <t>Bankinnskudd</t>
  </si>
  <si>
    <t>Annen egenkapital</t>
  </si>
  <si>
    <t>Leverandørgjeld</t>
  </si>
  <si>
    <t>Gjeld prosjektmidler</t>
  </si>
  <si>
    <t>Salgsinntekt, avgiftsfri</t>
  </si>
  <si>
    <t>Gave til ansatte, fradragsberettiget</t>
  </si>
  <si>
    <t>Gave til ansatte, ikke fradragsberettiget</t>
  </si>
  <si>
    <t>Annen personalkostnad</t>
  </si>
  <si>
    <t>Leie lokale</t>
  </si>
  <si>
    <t>Rekvisita</t>
  </si>
  <si>
    <t>Honorar revisjon</t>
  </si>
  <si>
    <t>Honorar regnskap</t>
  </si>
  <si>
    <t>Honorar for økonomisk og juridisk bistand</t>
  </si>
  <si>
    <t>Annen fremmed tjeneste</t>
  </si>
  <si>
    <t>Data/EDB kostnad</t>
  </si>
  <si>
    <t>Aviser, tidsskrifter, bøker o.l</t>
  </si>
  <si>
    <t>Andre kontorkostnader</t>
  </si>
  <si>
    <t>Telefon</t>
  </si>
  <si>
    <t>Porto</t>
  </si>
  <si>
    <t>Drivstoff bil</t>
  </si>
  <si>
    <t>Reisekostnad, ikke oppgavepliktig</t>
  </si>
  <si>
    <t>Informasjon, reklamekostnad, hjemmside</t>
  </si>
  <si>
    <t>Kontingent, fradragsberettiget</t>
  </si>
  <si>
    <t>Gave, fradragsberettiget</t>
  </si>
  <si>
    <t>Forsikringspremie</t>
  </si>
  <si>
    <t>Styre og årsmøte</t>
  </si>
  <si>
    <t>Møter for øvrig</t>
  </si>
  <si>
    <t>Bank og kortgebyr</t>
  </si>
  <si>
    <t>Annen kostnad, fradragsberettiget\\r\\n</t>
  </si>
  <si>
    <t>Annen renteinntekt</t>
  </si>
  <si>
    <t>Annen rentekostnad</t>
  </si>
  <si>
    <t>Annen ekstraordinær inntekt</t>
  </si>
  <si>
    <t>Annen ekstraordinær kostnad\\r\\n</t>
  </si>
  <si>
    <t>Årsresultat</t>
  </si>
  <si>
    <t>I</t>
  </si>
  <si>
    <t>II</t>
  </si>
  <si>
    <t>III</t>
  </si>
  <si>
    <t>FNF Fylket</t>
  </si>
  <si>
    <t>FNF Nasjonalt</t>
  </si>
  <si>
    <t>Alt</t>
  </si>
  <si>
    <t>Innberetningspliktig kostnad?</t>
  </si>
  <si>
    <t>Godkjenner</t>
  </si>
  <si>
    <t>Styreleder i fylket</t>
  </si>
  <si>
    <t>Daglig leder nasjonalt</t>
  </si>
  <si>
    <t>Innboks 24 SO</t>
  </si>
  <si>
    <t>Fylket</t>
  </si>
  <si>
    <t>Nasjonalt</t>
  </si>
  <si>
    <t>Hvem skal betale til slutt?</t>
  </si>
  <si>
    <t>Fritt for innberetningspliktig</t>
  </si>
  <si>
    <t>Alt som inneholder noe innberetningspliktig</t>
  </si>
  <si>
    <t>Utbetales av</t>
  </si>
  <si>
    <t>Bokføres først</t>
  </si>
  <si>
    <t>Nasjonalt, fylkets eget prosjektnr</t>
  </si>
  <si>
    <t>Nasjonalt, drift</t>
  </si>
  <si>
    <t>Ender i fylket</t>
  </si>
  <si>
    <t>&lt;-   Nasjonalt, fylkets eget prosjektnr</t>
  </si>
  <si>
    <t>Kvartalsvis avregning</t>
  </si>
  <si>
    <t>Er grunnlag innberetning skattepliktige ytelser</t>
  </si>
  <si>
    <t xml:space="preserve">Styreleder skal være godkjenner, men ikke sende inn egne regninger i systemet. </t>
  </si>
  <si>
    <t xml:space="preserve">Ragnhild skal ha eget løp. </t>
  </si>
  <si>
    <t xml:space="preserve">Alt skal sendes inn til en godkjenner og deretter inn til 24SO FNF Nasjonalt. </t>
  </si>
  <si>
    <t>Koordinator kan sende inn krav  om refusjon og godtgjørelser  i tre ulike  løp</t>
  </si>
  <si>
    <t>Tilskudd fra FNF nasjonalt</t>
  </si>
  <si>
    <t>Arrangementsinntekter</t>
  </si>
  <si>
    <t>Pliktig tilskudd koordinatorlønn</t>
  </si>
  <si>
    <t>KONTONR</t>
  </si>
  <si>
    <t>Møter</t>
  </si>
  <si>
    <t>Kurs, oppdatering o.l</t>
  </si>
  <si>
    <t>Revisjon, fremmedtjenester</t>
  </si>
  <si>
    <t>Rapport</t>
  </si>
  <si>
    <t>Budsjett</t>
  </si>
  <si>
    <t>F.eks</t>
  </si>
  <si>
    <t>Da øker inntekene og skal bokføres slik: D: 1500 K: 3100</t>
  </si>
  <si>
    <t>Regler bokføring del 1</t>
  </si>
  <si>
    <t>Regler bokføring del 2</t>
  </si>
  <si>
    <t>O:\Organisasjoner og nettverk\FNF\Økonomi\FNF mal fylker</t>
  </si>
  <si>
    <t>Fane</t>
  </si>
  <si>
    <t>Kolonne</t>
  </si>
  <si>
    <t>Forklaring</t>
  </si>
  <si>
    <t>Hva gjør du?</t>
  </si>
  <si>
    <t>Førsteside</t>
  </si>
  <si>
    <t>Utfyllingsside for generelle opplysninger</t>
  </si>
  <si>
    <t xml:space="preserve">Oppdater generelle opplysnnger i gule felt årlig. </t>
  </si>
  <si>
    <t>A</t>
  </si>
  <si>
    <t>Inneholder styringskoder</t>
  </si>
  <si>
    <t xml:space="preserve">La kodene stå. </t>
  </si>
  <si>
    <t>B</t>
  </si>
  <si>
    <t>Tekst kostnads- og inntektsarter</t>
  </si>
  <si>
    <t>Likt tekst for alle fylker, kan tilspasses etter lokale behov.</t>
  </si>
  <si>
    <t>D</t>
  </si>
  <si>
    <t>Rådata</t>
  </si>
  <si>
    <t xml:space="preserve">Rapport for periode (året). </t>
  </si>
  <si>
    <t>TIPS: Slik henter du rådata i 24SevenOffice</t>
  </si>
  <si>
    <t>1. Velg "Rapporter"</t>
  </si>
  <si>
    <t>3. Velg "Hovedbok" igjen - se illustrasjon</t>
  </si>
  <si>
    <t>2. Velg "Hovedbok" - se illustrasjon</t>
  </si>
  <si>
    <t>4. Velg perioden som rapporten gjelder for</t>
  </si>
  <si>
    <t>Du kan velge fra og til dato ELLER År.</t>
  </si>
  <si>
    <t>Et nytt vindu kommer opp - se illustrasjon</t>
  </si>
  <si>
    <t>(Om det er aktuelt kan du også velge prosjekt)</t>
  </si>
  <si>
    <t>Velg f.eks fra 1.1 til kvaralets siste dato.</t>
  </si>
  <si>
    <t>5. Trykk "Søk"</t>
  </si>
  <si>
    <t>Vent til skjermen er fylt med resultater.</t>
  </si>
  <si>
    <t>6. Trykk "Rådata"</t>
  </si>
  <si>
    <t>7. Velg at du vil "Åpne" filen.</t>
  </si>
  <si>
    <t>8. Svar "Ja" når du får opp denne meldingen  - se illustrasjon.</t>
  </si>
  <si>
    <t>Et xl-ark åpner seg</t>
  </si>
  <si>
    <t>10. Kopier: Ctrl +C</t>
  </si>
  <si>
    <t>11. Gå til arket "Rådata" i øverste venstre hjørne.</t>
  </si>
  <si>
    <t>Lim inn det du kopierte: Ctrl + V</t>
  </si>
  <si>
    <t xml:space="preserve">12. Sjekk at resultatet i fanen "Resultatregnskap" i kolonne stemmer overens med resultatet i 24Seven Office, for sikkerhets skyld. Hvis disse ikke stemmer over ens vil FNF Nasjonalt hjelpe til å fikse problemet. </t>
  </si>
  <si>
    <t>Vær nøye med at du bruker samme periode når du sammenlikner.</t>
  </si>
  <si>
    <t>F</t>
  </si>
  <si>
    <t>Notenummer</t>
  </si>
  <si>
    <t>H</t>
  </si>
  <si>
    <t xml:space="preserve">Ingenting, bare sjekk mot 24SO at sum resultater er likt. Rapporten genereres automatisk når du har limt inn i  "Rådata".  </t>
  </si>
  <si>
    <t>Sett inn nummer for de punktene som trenger forklaring. Du må harmonere dette med fanen "Noter".</t>
  </si>
  <si>
    <t xml:space="preserve">Resultatrapport fra fjoråret. </t>
  </si>
  <si>
    <t>Hent fra tidligere rapport. Skriv inn eller se "Kopieringstips" lenger ned.</t>
  </si>
  <si>
    <t>TIPS: Kopieringstips</t>
  </si>
  <si>
    <t xml:space="preserve">Under både "Resultatregnskap" og "Balanse" er det egne kolonner for fjorårets tall. </t>
  </si>
  <si>
    <t xml:space="preserve">Eksempel: Du er ferdig med årsregnskapet for 2018 og skal lage den første rapporten i 2019. </t>
  </si>
  <si>
    <t>9. Merk alt: Ctrl+A (2 ganger)</t>
  </si>
  <si>
    <t>Du kan få et feilmelding  om at områdene ikke passer overens.  Trykk i så fall OK.</t>
  </si>
  <si>
    <t>I illustrasjonen står nå resultatrapporten fra 2018 i kolonne D, men du vil flytte den til H.</t>
  </si>
  <si>
    <t>Slik gjør du:</t>
  </si>
  <si>
    <t xml:space="preserve">1. Merk det rødmerkede området. </t>
  </si>
  <si>
    <t>2. Kopier området ( Ctrl + C ).</t>
  </si>
  <si>
    <t>(Denne cellen ligger på samme linje som den øverste cellen i det området du nettopp  kopierte).</t>
  </si>
  <si>
    <t xml:space="preserve">4. Mens du står i denne cellen, høyreklikk på musa. </t>
  </si>
  <si>
    <t xml:space="preserve">Du får da denne menyen. </t>
  </si>
  <si>
    <r>
      <t xml:space="preserve">3. Gå til cellen merket </t>
    </r>
    <r>
      <rPr>
        <sz val="11"/>
        <color rgb="FFFF0000"/>
        <rFont val="Arial"/>
        <family val="2"/>
      </rPr>
      <t>x</t>
    </r>
    <r>
      <rPr>
        <sz val="11"/>
        <color theme="1"/>
        <rFont val="Arial"/>
        <family val="2"/>
      </rPr>
      <t xml:space="preserve"> i illustrasjonen -&gt;</t>
    </r>
  </si>
  <si>
    <t xml:space="preserve">5. Klikk på symbolet som er ringet rundt - se illustrasjon over. </t>
  </si>
  <si>
    <t xml:space="preserve">La kolonne D være uendret. Når du legger inn nye data i "Rådata" for 2019, vil resultatet ble oppdatert i henhold til dette. </t>
  </si>
  <si>
    <t xml:space="preserve">Det er anbefalt å bruke samme teknikk for å overføre balansetallene og få fylt inn fjorårets tall på en effektiv måte </t>
  </si>
  <si>
    <t>J</t>
  </si>
  <si>
    <t>Budsjett 2019</t>
  </si>
  <si>
    <t xml:space="preserve">Fylles ut manuelt slik styret har vedtatt det. Det  er sterkt anbefalt at vedtatt busjett settes opp i denne malens format. </t>
  </si>
  <si>
    <t>Balanse</t>
  </si>
  <si>
    <t>E</t>
  </si>
  <si>
    <t>G</t>
  </si>
  <si>
    <t>Årets Balanse</t>
  </si>
  <si>
    <t xml:space="preserve">Det er anbefalt å bruke samme teknikk for å overføre til fjorårets tall  i notene, på steder hvor det er to kolonner som viser årets tall opp mot  fjorårets. </t>
  </si>
  <si>
    <t>Fjorårets Balanse</t>
  </si>
  <si>
    <t>Settes opp kun for årsoppgjøret. Det er forklaring for hver linje. Spør om du lurer.</t>
  </si>
  <si>
    <t xml:space="preserve">Sett inn fjorårets tall. Det enkleste er å følge "Kopieringstips" lenger ned. </t>
  </si>
  <si>
    <t>Noter</t>
  </si>
  <si>
    <t>Beskrivende tekst.</t>
  </si>
  <si>
    <t>Skal gås gjennom og utformes slik at det stemmer for fylket. Kun til årsoppgjøret. Se detaljerte forklaringer i kolonne G.</t>
  </si>
  <si>
    <t>Husk navn til underskriftsfelt.</t>
  </si>
  <si>
    <t xml:space="preserve">Forklaring på hvordan filen fungerer og av hva du finner hvor. </t>
  </si>
  <si>
    <t>Årets tall</t>
  </si>
  <si>
    <t>Fjorårets tall</t>
  </si>
  <si>
    <t xml:space="preserve">Fyllles inn manuelt, kun i forbindelse med årsoppgjøret. </t>
  </si>
  <si>
    <t>Kontoplan</t>
  </si>
  <si>
    <t>Styringskoder</t>
  </si>
  <si>
    <t>La stå.</t>
  </si>
  <si>
    <t>Nummeret på regnskapskontoen som brukes i 24SO.</t>
  </si>
  <si>
    <t>C</t>
  </si>
  <si>
    <t>Navnet på regnskapskontoen som brukes i 24SO.</t>
  </si>
  <si>
    <t xml:space="preserve">Kronesum på regnskapskontoen. </t>
  </si>
  <si>
    <t>Innlimingsfelt for "Rådata"</t>
  </si>
  <si>
    <t>Limer inn rådata i xl-format hentet fra 24SevenOffice. Hvordan? Se TIPS: Slik henter du rådata  i 24SevenOffice</t>
  </si>
  <si>
    <t>Inntekter og gjeld: Gjelder kontoer som starter på tallene 2 og 3</t>
  </si>
  <si>
    <t>Økte inntekter = Kredit</t>
  </si>
  <si>
    <t>Økt gjeld =kredit</t>
  </si>
  <si>
    <t xml:space="preserve">Du lager en faktura til en kunde for kr 10.000 </t>
  </si>
  <si>
    <t>Kostnader og eiendeler: Gjelder kontoer som starter med tall 1 og 4-8.</t>
  </si>
  <si>
    <t>Økte kostnader =debet</t>
  </si>
  <si>
    <t>Økte eiendeler =debet</t>
  </si>
  <si>
    <t xml:space="preserve">Du får en faktura fra husleie pålydende kr 10.000 </t>
  </si>
  <si>
    <t>Da øker du kostandene og bokføringen blir: D:6300 K: 2400</t>
  </si>
  <si>
    <t xml:space="preserve">Resultatene er nå limt inn SOM VERDIER. Disse er nå robuste mot endringer og  er ikke lenger formelstyrt. De er "døde" tall. </t>
  </si>
  <si>
    <t>Statstilskudd</t>
  </si>
  <si>
    <t>Friluftslivets Uke</t>
  </si>
  <si>
    <t>NB! I versjon 5.4 av 2020-10-15 ble det lagt til linje 3450 og 7750 og dermed må det settes inn tomme celler for å få fjoråets inn på korrekt måte. Sjekk at tallene fra i fjor kommer på riktig linje.</t>
  </si>
  <si>
    <t>VERSJON 6.0</t>
  </si>
  <si>
    <t>Mva-kompensasjon</t>
  </si>
  <si>
    <t>Note 1 Lønnskostnader og personal</t>
  </si>
  <si>
    <t>FNF nasjonalt har arbeidsgiveransvaret for alle FNF-koordinatorene og ivaretar pensjonsforpliktelser, forsikring, lønn mv. Opplysinger om dette framkommer av regnskapet til FNF nasjonalt.</t>
  </si>
  <si>
    <t>Note 2 Bankinnskudd</t>
  </si>
  <si>
    <t>Note 3 Egenkapital</t>
  </si>
  <si>
    <t xml:space="preserve">Inntektsføring skjer på tilsangstidspunktet. Evt. prosjektinntekter inntektføres i takt med gjennomføringen, overskytende mottatte prosjektmilder balanseføres som bunde milder. Kostnader utgiftsføres i regelen på fakturadato. </t>
  </si>
  <si>
    <t>Kortsiktig gjeld balanseføres på etableringstidspunktet. Langsiktig gjeld er gjeld som forfaller senere enn ett år etter balansedato.</t>
  </si>
  <si>
    <t>Kundefordringer og andre fordringer er oppført i balansen til pålydende etter fradrag for avsetning til forventet tap. Avsetning til tap gjøres på grunnlag av individuelle vurderinger av de enkelte fordringene.</t>
  </si>
  <si>
    <t>Mva-kompensasjon for årets kostnader søkes av FNF sentralt og fordeles til fylkesvise FNF i påfølgende år. Refusjon inntektsført i dette regnskap er knyttet til kostnader påløpt foregående årsregnskap.</t>
  </si>
  <si>
    <t>Forum for natur og friluftsliv i Innlandet</t>
  </si>
  <si>
    <t>Hovedbok for Forum For Natur Og Friluftsliv Innlandet</t>
  </si>
  <si>
    <t>Avdeling:</t>
  </si>
  <si>
    <t>Prosjekt:</t>
  </si>
  <si>
    <t>Skrevet ut av : Kari-Ann Mordal</t>
  </si>
  <si>
    <t>Kontonr</t>
  </si>
  <si>
    <t>Kontonavn</t>
  </si>
  <si>
    <t>Stempelnummer</t>
  </si>
  <si>
    <t>Fakturanr</t>
  </si>
  <si>
    <t>Bilagsnr.</t>
  </si>
  <si>
    <t>KID</t>
  </si>
  <si>
    <t>Art</t>
  </si>
  <si>
    <t>MVA kode</t>
  </si>
  <si>
    <t>Kommentar</t>
  </si>
  <si>
    <t>Dato</t>
  </si>
  <si>
    <t>Periode</t>
  </si>
  <si>
    <t>Beløp</t>
  </si>
  <si>
    <t>Opprinnelig valuta</t>
  </si>
  <si>
    <t>Valuta</t>
  </si>
  <si>
    <t>#</t>
  </si>
  <si>
    <t>Føringsdato</t>
  </si>
  <si>
    <t>VAT dividend</t>
  </si>
  <si>
    <t>VAT dividend used</t>
  </si>
  <si>
    <t>MVA-beløp</t>
  </si>
  <si>
    <t>Prosjektnr.</t>
  </si>
  <si>
    <t>Prosjektnavn</t>
  </si>
  <si>
    <t>Avdelingsnr.</t>
  </si>
  <si>
    <t>Avdelingsnavn</t>
  </si>
  <si>
    <t>Ansatt id</t>
  </si>
  <si>
    <t>Navn på ansatt</t>
  </si>
  <si>
    <t>Produkt nr</t>
  </si>
  <si>
    <t>Produktnavn</t>
  </si>
  <si>
    <t>Kundenr.</t>
  </si>
  <si>
    <t>Kundenavn</t>
  </si>
  <si>
    <t>Ordrenr</t>
  </si>
  <si>
    <t>Ordrenr/Kunde</t>
  </si>
  <si>
    <t>Bestillingsnr</t>
  </si>
  <si>
    <t>Bestillingsnr/Leverandør</t>
  </si>
  <si>
    <t>Ingen leverandør/kvitteringer</t>
  </si>
  <si>
    <t>Norsk Friluftsliv</t>
  </si>
  <si>
    <t>FNF Hedmark</t>
  </si>
  <si>
    <t>Bankinnskudd 1503.37.78039</t>
  </si>
  <si>
    <t>NJFF-Oppland</t>
  </si>
  <si>
    <t>Talkmore</t>
  </si>
  <si>
    <t>Siva Fakkelgården AS</t>
  </si>
  <si>
    <t>Vassdragsforbundet</t>
  </si>
  <si>
    <t> 792845</t>
  </si>
  <si>
    <t>Posten Norge AS</t>
  </si>
  <si>
    <t>Frilufts uke 2019</t>
  </si>
  <si>
    <t>Facebook Ireland</t>
  </si>
  <si>
    <t>Husleie</t>
  </si>
  <si>
    <t>FNF samling okt 19</t>
  </si>
  <si>
    <t> 9059</t>
  </si>
  <si>
    <t>Bredbåndsleie</t>
  </si>
  <si>
    <t>Bank, sparekonto 1503.39.18027</t>
  </si>
  <si>
    <t>Forum for Natur og Friluftsliv Sentralt</t>
  </si>
  <si>
    <t>År : 2020</t>
  </si>
  <si>
    <t>Kontoutskrift jan.</t>
  </si>
  <si>
    <t>Kontoutskrift febr.</t>
  </si>
  <si>
    <t>Årsmelding/årsresultat - Oppland</t>
  </si>
  <si>
    <t> 50050091394489226</t>
  </si>
  <si>
    <t>Mobilregning, må vurderes opp mot 2019regnskap for postering</t>
  </si>
  <si>
    <t>Bredbånd/tf</t>
  </si>
  <si>
    <t> 00035120005075</t>
  </si>
  <si>
    <t>Kontorleie</t>
  </si>
  <si>
    <t>korrigering av 19</t>
  </si>
  <si>
    <t> 1159</t>
  </si>
  <si>
    <t>Kontigent Vassdragsforbundet</t>
  </si>
  <si>
    <t>Vidersending av midler fra NJFF Hedm.</t>
  </si>
  <si>
    <t>Videresending av støtte fra Hedm. fylk.</t>
  </si>
  <si>
    <t> 50050091396584990</t>
  </si>
  <si>
    <t>Mobilregning</t>
  </si>
  <si>
    <t>Kostnader til møtelokale/servering - styremøte</t>
  </si>
  <si>
    <t>Parkeringsutgift møte Vassdragsforbundet Hamar</t>
  </si>
  <si>
    <t>Kontoutskrift mars</t>
  </si>
  <si>
    <t> 50050091399430779</t>
  </si>
  <si>
    <t>Postboksleie, regning ble avglemt, gikk til innkasso</t>
  </si>
  <si>
    <t>Kontoutskrift april</t>
  </si>
  <si>
    <t> 50050091401113058</t>
  </si>
  <si>
    <t> 368</t>
  </si>
  <si>
    <t> 00035120005489</t>
  </si>
  <si>
    <t>Internoverføring kontoer</t>
  </si>
  <si>
    <t>Årsmelding/årsresultat 2019 - Hedmark</t>
  </si>
  <si>
    <t> 180289451</t>
  </si>
  <si>
    <t>Forum for natur og friluftsliv Hedmark - innbetaling saldo</t>
  </si>
  <si>
    <t> 50050091403989166</t>
  </si>
  <si>
    <t>Kontoutskrift mai</t>
  </si>
  <si>
    <t>Driftstilskudd ekstra fra fylkeskommunen</t>
  </si>
  <si>
    <t> 50050091405411656</t>
  </si>
  <si>
    <t>Kontoutskrift juni</t>
  </si>
  <si>
    <t>Driftstilskudd fra fylkeskommunen</t>
  </si>
  <si>
    <t>Leie av møtelokale/servering - styremøte</t>
  </si>
  <si>
    <t>Innbetaling utgiftsdeling - Storstølliekartlegging</t>
  </si>
  <si>
    <t> 2001</t>
  </si>
  <si>
    <t>Lønnsandel til FNF Nasjonalt</t>
  </si>
  <si>
    <t> 00035120006149</t>
  </si>
  <si>
    <t>omkost juni</t>
  </si>
  <si>
    <t>diff 1. halvår</t>
  </si>
  <si>
    <t>omkost og diff aug</t>
  </si>
  <si>
    <t>Annonser i FU-19</t>
  </si>
  <si>
    <t>Avregning felleskost 2019</t>
  </si>
  <si>
    <t>Såpe</t>
  </si>
  <si>
    <t>omkost sept</t>
  </si>
  <si>
    <t> 2284760528301</t>
  </si>
  <si>
    <t> 05780000021010</t>
  </si>
  <si>
    <t>Serveringsinnkjøp for kontoret</t>
  </si>
  <si>
    <t> 1278891788099200</t>
  </si>
  <si>
    <t>Reiseutgift FNF-samling</t>
  </si>
  <si>
    <t>Husleie og felleskost</t>
  </si>
  <si>
    <t>Bredbånd NJFF</t>
  </si>
  <si>
    <t>omkostninge</t>
  </si>
  <si>
    <t>Kistefos - kratlegging biologisk mangfold</t>
  </si>
  <si>
    <t>Kontoregulering</t>
  </si>
  <si>
    <t>Facebook annonsering FUKE</t>
  </si>
  <si>
    <t>bankomkost</t>
  </si>
  <si>
    <t>internoverføring</t>
  </si>
  <si>
    <t>Tilbakebetale feilutbetalt tislukdd innlandet fk</t>
  </si>
  <si>
    <t>Bring posten norge</t>
  </si>
  <si>
    <t>Tilskudd DNG Gjøvik og omegn FU20</t>
  </si>
  <si>
    <t>Tilskudd FUKE fra NF</t>
  </si>
  <si>
    <t>Mva komp for 2019</t>
  </si>
  <si>
    <t>Omkostninger</t>
  </si>
  <si>
    <t>Renter</t>
  </si>
  <si>
    <t>Kontoutskrift april sparekonto</t>
  </si>
  <si>
    <t> 2000</t>
  </si>
  <si>
    <t>FNF sentralt - gjeld 311220</t>
  </si>
  <si>
    <t>EK Hedmark fusjon</t>
  </si>
  <si>
    <t>2020</t>
  </si>
  <si>
    <t>1920 Bank bedriftskonto</t>
  </si>
  <si>
    <t>1960 Bank, sparekonto</t>
  </si>
  <si>
    <t>Opptjent egenkapital i FNF Hedmark pr 31.12.2019 kr 112.783</t>
  </si>
  <si>
    <t>er tillagt FNF Innlandet etter sammenslåing 1.1.2020.</t>
  </si>
  <si>
    <t>Amedia FUKE 2020</t>
  </si>
  <si>
    <t>Dato : 02.03.2021 12:47</t>
  </si>
  <si>
    <t>Tilskudd fra Norsk Friluftsliv - FU-20</t>
  </si>
  <si>
    <t>Arrangementsutgifter - FU-20</t>
  </si>
  <si>
    <t>Reklame/ annonser - FU-20</t>
  </si>
  <si>
    <t>underskudd</t>
  </si>
  <si>
    <t>FNF i fylket har dekket sin pliktige  andel av koordinators lønns- og personalkostnader med kr. 100.000  per fulle stilling. Dette beløpet framkommer i fylkets regnskap som lønns- og personalkostnader. FNF i fylket har hatt 2 ansatte koordinatorer i full stilling i året.</t>
  </si>
  <si>
    <t>Gjelder mottatte tilskudd for betaling av naturkartleggingsrapport  - N. Aurdal.</t>
  </si>
  <si>
    <t>Note 4 Andre 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</si>
</sst>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9C6500"/>
      <name val="Arial"/>
      <family val="2"/>
    </font>
    <font>
      <b/>
      <sz val="8"/>
      <color theme="1"/>
      <name val="Arial"/>
      <family val="2"/>
    </font>
    <font>
      <sz val="8"/>
      <color rgb="FF006100"/>
      <name val="Calibri"/>
      <family val="2"/>
      <scheme val="minor"/>
    </font>
    <font>
      <sz val="8"/>
      <color rgb="FF9C6500"/>
      <name val="Calibri"/>
      <family val="2"/>
      <scheme val="minor"/>
    </font>
    <font>
      <sz val="11"/>
      <color theme="1"/>
      <name val="TimesNewRoman"/>
    </font>
    <font>
      <sz val="10"/>
      <color rgb="FF9C6500"/>
      <name val="Arial"/>
      <family val="2"/>
    </font>
    <font>
      <b/>
      <sz val="11"/>
      <color rgb="FF9C0006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rgb="FF9C6500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13" applyNumberFormat="0" applyAlignment="0" applyProtection="0"/>
    <xf numFmtId="0" fontId="36" fillId="12" borderId="14" applyNumberFormat="0" applyAlignment="0" applyProtection="0"/>
    <xf numFmtId="0" fontId="37" fillId="12" borderId="13" applyNumberFormat="0" applyAlignment="0" applyProtection="0"/>
    <xf numFmtId="0" fontId="38" fillId="0" borderId="15" applyNumberFormat="0" applyFill="0" applyAlignment="0" applyProtection="0"/>
    <xf numFmtId="0" fontId="39" fillId="13" borderId="16" applyNumberFormat="0" applyAlignment="0" applyProtection="0"/>
    <xf numFmtId="0" fontId="40" fillId="0" borderId="0" applyNumberFormat="0" applyFill="0" applyBorder="0" applyAlignment="0" applyProtection="0"/>
    <xf numFmtId="0" fontId="1" fillId="14" borderId="17" applyNumberFormat="0" applyFont="0" applyAlignment="0" applyProtection="0"/>
    <xf numFmtId="0" fontId="41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4" borderId="0" applyNumberFormat="0" applyBorder="0" applyAlignment="0" applyProtection="0"/>
  </cellStyleXfs>
  <cellXfs count="147"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8" fillId="0" borderId="0" xfId="0" applyFont="1" applyAlignment="1"/>
    <xf numFmtId="0" fontId="12" fillId="0" borderId="0" xfId="0" applyFont="1" applyAlignment="1">
      <alignment vertical="center"/>
    </xf>
    <xf numFmtId="0" fontId="13" fillId="4" borderId="0" xfId="4" applyFont="1" applyAlignment="1">
      <alignment vertical="center"/>
    </xf>
    <xf numFmtId="164" fontId="13" fillId="4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2" xfId="0" applyFont="1" applyBorder="1" applyAlignment="1"/>
    <xf numFmtId="164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/>
    <xf numFmtId="164" fontId="8" fillId="0" borderId="1" xfId="0" applyNumberFormat="1" applyFont="1" applyBorder="1" applyAlignment="1"/>
    <xf numFmtId="0" fontId="10" fillId="0" borderId="3" xfId="0" applyFont="1" applyBorder="1" applyAlignment="1">
      <alignment vertical="center"/>
    </xf>
    <xf numFmtId="0" fontId="8" fillId="0" borderId="3" xfId="0" applyFont="1" applyBorder="1" applyAlignment="1"/>
    <xf numFmtId="0" fontId="14" fillId="0" borderId="0" xfId="0" applyFont="1"/>
    <xf numFmtId="0" fontId="13" fillId="4" borderId="0" xfId="4" applyFont="1"/>
    <xf numFmtId="0" fontId="8" fillId="6" borderId="0" xfId="0" applyFont="1" applyFill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49" fontId="13" fillId="4" borderId="0" xfId="4" applyNumberFormat="1" applyFont="1"/>
    <xf numFmtId="49" fontId="8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/>
    <xf numFmtId="0" fontId="16" fillId="4" borderId="0" xfId="4" applyFont="1" applyAlignment="1">
      <alignment vertical="center"/>
    </xf>
    <xf numFmtId="0" fontId="16" fillId="4" borderId="0" xfId="4" applyFont="1" applyAlignment="1"/>
    <xf numFmtId="0" fontId="17" fillId="0" borderId="2" xfId="0" applyFont="1" applyBorder="1" applyAlignment="1"/>
    <xf numFmtId="0" fontId="17" fillId="0" borderId="2" xfId="0" applyFont="1" applyBorder="1" applyAlignment="1">
      <alignment vertical="center"/>
    </xf>
    <xf numFmtId="164" fontId="15" fillId="0" borderId="1" xfId="0" applyNumberFormat="1" applyFont="1" applyBorder="1" applyAlignment="1"/>
    <xf numFmtId="164" fontId="15" fillId="0" borderId="3" xfId="0" applyNumberFormat="1" applyFont="1" applyBorder="1" applyAlignment="1"/>
    <xf numFmtId="0" fontId="6" fillId="0" borderId="0" xfId="0" applyFont="1" applyAlignment="1"/>
    <xf numFmtId="0" fontId="2" fillId="2" borderId="0" xfId="2"/>
    <xf numFmtId="164" fontId="13" fillId="4" borderId="0" xfId="1" applyFont="1" applyFill="1"/>
    <xf numFmtId="164" fontId="8" fillId="0" borderId="0" xfId="1" applyFont="1"/>
    <xf numFmtId="10" fontId="8" fillId="0" borderId="0" xfId="7" applyNumberFormat="1" applyFont="1"/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1" applyFont="1" applyAlignment="1">
      <alignment vertical="center"/>
    </xf>
    <xf numFmtId="0" fontId="8" fillId="0" borderId="2" xfId="0" applyFont="1" applyBorder="1"/>
    <xf numFmtId="0" fontId="11" fillId="0" borderId="0" xfId="0" applyFont="1"/>
    <xf numFmtId="3" fontId="2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4" xfId="0" applyFont="1" applyBorder="1"/>
    <xf numFmtId="0" fontId="8" fillId="0" borderId="0" xfId="0" applyFont="1" applyBorder="1"/>
    <xf numFmtId="0" fontId="14" fillId="0" borderId="2" xfId="0" applyFont="1" applyBorder="1"/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indent="15"/>
    </xf>
    <xf numFmtId="0" fontId="15" fillId="0" borderId="0" xfId="0" quotePrefix="1" applyFont="1" applyAlignment="1">
      <alignment vertical="center"/>
    </xf>
    <xf numFmtId="0" fontId="16" fillId="4" borderId="0" xfId="4" applyFont="1"/>
    <xf numFmtId="0" fontId="21" fillId="4" borderId="0" xfId="4" applyFont="1"/>
    <xf numFmtId="164" fontId="11" fillId="0" borderId="0" xfId="1" applyFont="1"/>
    <xf numFmtId="0" fontId="19" fillId="4" borderId="0" xfId="4" applyFont="1"/>
    <xf numFmtId="0" fontId="3" fillId="3" borderId="0" xfId="3"/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3" borderId="0" xfId="3" applyFont="1"/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/>
    <xf numFmtId="0" fontId="0" fillId="6" borderId="0" xfId="0" applyFill="1"/>
    <xf numFmtId="0" fontId="0" fillId="0" borderId="5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164" fontId="8" fillId="10" borderId="0" xfId="1" applyFont="1" applyFill="1" applyAlignment="1"/>
    <xf numFmtId="0" fontId="14" fillId="0" borderId="0" xfId="0" applyFont="1" applyAlignment="1">
      <alignment horizontal="right"/>
    </xf>
    <xf numFmtId="0" fontId="17" fillId="0" borderId="0" xfId="0" applyFont="1"/>
    <xf numFmtId="0" fontId="14" fillId="0" borderId="1" xfId="0" applyFont="1" applyBorder="1"/>
    <xf numFmtId="0" fontId="8" fillId="0" borderId="0" xfId="0" applyFont="1" applyAlignment="1">
      <alignment wrapText="1"/>
    </xf>
    <xf numFmtId="0" fontId="43" fillId="0" borderId="0" xfId="0" applyFont="1"/>
    <xf numFmtId="0" fontId="14" fillId="38" borderId="0" xfId="0" applyFont="1" applyFill="1"/>
    <xf numFmtId="0" fontId="8" fillId="38" borderId="0" xfId="0" applyFont="1" applyFill="1"/>
    <xf numFmtId="0" fontId="30" fillId="38" borderId="0" xfId="0" applyFont="1" applyFill="1" applyAlignment="1"/>
    <xf numFmtId="0" fontId="29" fillId="0" borderId="19" xfId="0" applyFont="1" applyFill="1" applyBorder="1"/>
    <xf numFmtId="0" fontId="29" fillId="0" borderId="5" xfId="0" applyFont="1" applyBorder="1"/>
    <xf numFmtId="0" fontId="28" fillId="0" borderId="20" xfId="0" applyFont="1" applyBorder="1"/>
    <xf numFmtId="0" fontId="0" fillId="0" borderId="21" xfId="0" applyBorder="1"/>
    <xf numFmtId="0" fontId="0" fillId="0" borderId="20" xfId="0" applyBorder="1"/>
    <xf numFmtId="0" fontId="0" fillId="0" borderId="19" xfId="0" applyBorder="1"/>
    <xf numFmtId="0" fontId="45" fillId="0" borderId="0" xfId="0" applyFont="1"/>
    <xf numFmtId="0" fontId="8" fillId="0" borderId="1" xfId="0" applyFont="1" applyBorder="1"/>
    <xf numFmtId="0" fontId="0" fillId="0" borderId="0" xfId="0"/>
    <xf numFmtId="0" fontId="46" fillId="4" borderId="0" xfId="4" applyFont="1"/>
    <xf numFmtId="0" fontId="47" fillId="7" borderId="0" xfId="0" applyFont="1" applyFill="1"/>
    <xf numFmtId="165" fontId="13" fillId="4" borderId="0" xfId="1" applyNumberFormat="1" applyFont="1" applyFill="1" applyAlignment="1">
      <alignment vertical="center"/>
    </xf>
    <xf numFmtId="165" fontId="14" fillId="0" borderId="2" xfId="1" applyNumberFormat="1" applyFont="1" applyBorder="1" applyAlignment="1"/>
    <xf numFmtId="165" fontId="8" fillId="0" borderId="0" xfId="1" applyNumberFormat="1" applyFont="1" applyAlignment="1"/>
    <xf numFmtId="165" fontId="10" fillId="0" borderId="2" xfId="1" applyNumberFormat="1" applyFont="1" applyBorder="1" applyAlignment="1">
      <alignment vertical="center"/>
    </xf>
    <xf numFmtId="165" fontId="4" fillId="4" borderId="0" xfId="1" applyNumberFormat="1" applyFont="1" applyFill="1" applyBorder="1" applyAlignment="1">
      <alignment vertical="center"/>
    </xf>
    <xf numFmtId="165" fontId="26" fillId="0" borderId="0" xfId="1" applyNumberFormat="1" applyFont="1" applyAlignment="1">
      <alignment horizontal="right"/>
    </xf>
    <xf numFmtId="165" fontId="8" fillId="0" borderId="1" xfId="1" applyNumberFormat="1" applyFont="1" applyBorder="1" applyAlignment="1"/>
    <xf numFmtId="165" fontId="1" fillId="5" borderId="0" xfId="1" applyNumberFormat="1" applyFill="1" applyAlignment="1">
      <alignment vertical="center"/>
    </xf>
    <xf numFmtId="165" fontId="8" fillId="5" borderId="0" xfId="1" applyNumberFormat="1" applyFont="1" applyFill="1" applyAlignment="1"/>
    <xf numFmtId="165" fontId="1" fillId="5" borderId="0" xfId="1" applyNumberFormat="1" applyFill="1" applyBorder="1" applyAlignment="1">
      <alignment vertical="center"/>
    </xf>
    <xf numFmtId="165" fontId="8" fillId="0" borderId="0" xfId="1" applyNumberFormat="1" applyFont="1"/>
    <xf numFmtId="165" fontId="8" fillId="0" borderId="4" xfId="1" applyNumberFormat="1" applyFont="1" applyBorder="1"/>
    <xf numFmtId="165" fontId="8" fillId="0" borderId="0" xfId="1" applyNumberFormat="1" applyFont="1" applyBorder="1"/>
    <xf numFmtId="165" fontId="14" fillId="0" borderId="2" xfId="1" applyNumberFormat="1" applyFont="1" applyBorder="1"/>
    <xf numFmtId="164" fontId="0" fillId="0" borderId="0" xfId="1" applyFont="1"/>
    <xf numFmtId="164" fontId="15" fillId="0" borderId="0" xfId="1" applyFont="1"/>
    <xf numFmtId="165" fontId="13" fillId="4" borderId="0" xfId="1" applyNumberFormat="1" applyFont="1" applyFill="1"/>
    <xf numFmtId="165" fontId="8" fillId="0" borderId="0" xfId="1" applyNumberFormat="1" applyFont="1" applyAlignment="1">
      <alignment horizontal="left" vertical="center" indent="15"/>
    </xf>
    <xf numFmtId="164" fontId="14" fillId="0" borderId="0" xfId="1" quotePrefix="1" applyFont="1" applyAlignment="1">
      <alignment horizontal="right" vertical="center"/>
    </xf>
    <xf numFmtId="165" fontId="4" fillId="4" borderId="0" xfId="1" applyNumberFormat="1" applyFont="1" applyFill="1" applyAlignment="1">
      <alignment vertical="center"/>
    </xf>
    <xf numFmtId="165" fontId="8" fillId="0" borderId="2" xfId="1" applyNumberFormat="1" applyFont="1" applyBorder="1"/>
    <xf numFmtId="0" fontId="0" fillId="0" borderId="0" xfId="0"/>
    <xf numFmtId="0" fontId="0" fillId="0" borderId="0" xfId="0"/>
    <xf numFmtId="0" fontId="29" fillId="8" borderId="8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right" vertical="center" wrapText="1"/>
    </xf>
    <xf numFmtId="0" fontId="0" fillId="9" borderId="9" xfId="0" applyFill="1" applyBorder="1" applyAlignment="1">
      <alignment wrapText="1"/>
    </xf>
    <xf numFmtId="0" fontId="0" fillId="9" borderId="9" xfId="0" applyFill="1" applyBorder="1" applyAlignment="1">
      <alignment horizontal="center" wrapText="1"/>
    </xf>
    <xf numFmtId="14" fontId="0" fillId="9" borderId="9" xfId="0" applyNumberFormat="1" applyFill="1" applyBorder="1" applyAlignment="1">
      <alignment horizontal="right" wrapText="1"/>
    </xf>
    <xf numFmtId="4" fontId="0" fillId="9" borderId="9" xfId="0" applyNumberFormat="1" applyFill="1" applyBorder="1" applyAlignment="1">
      <alignment horizontal="right" wrapText="1"/>
    </xf>
    <xf numFmtId="0" fontId="0" fillId="9" borderId="9" xfId="0" applyFill="1" applyBorder="1" applyAlignment="1">
      <alignment horizontal="right" wrapText="1"/>
    </xf>
    <xf numFmtId="0" fontId="48" fillId="0" borderId="0" xfId="0" applyFont="1"/>
    <xf numFmtId="0" fontId="30" fillId="0" borderId="0" xfId="0" applyFont="1"/>
    <xf numFmtId="0" fontId="49" fillId="0" borderId="0" xfId="0" applyFont="1" applyAlignment="1">
      <alignment vertical="center"/>
    </xf>
    <xf numFmtId="0" fontId="49" fillId="0" borderId="0" xfId="0" applyFont="1"/>
    <xf numFmtId="0" fontId="12" fillId="0" borderId="0" xfId="0" applyFont="1"/>
    <xf numFmtId="164" fontId="12" fillId="0" borderId="0" xfId="1" applyFont="1"/>
    <xf numFmtId="0" fontId="2" fillId="2" borderId="0" xfId="2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8" fillId="2" borderId="0" xfId="2" applyFont="1" applyAlignment="1">
      <alignment vertical="top" wrapText="1"/>
    </xf>
    <xf numFmtId="0" fontId="30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6">
    <cellStyle name="20 % – uthevingsfarge 1" xfId="5" builtinId="30" customBuiltin="1"/>
    <cellStyle name="20 % – uthevingsfarge 2" xfId="26" builtinId="34" customBuiltin="1"/>
    <cellStyle name="20 % – uthevingsfarge 3" xfId="30" builtinId="38" customBuiltin="1"/>
    <cellStyle name="20 % – uthevingsfarge 4" xfId="34" builtinId="42" customBuiltin="1"/>
    <cellStyle name="20 % – uthevingsfarge 5" xfId="38" builtinId="46" customBuiltin="1"/>
    <cellStyle name="20 % – uthevingsfarge 6" xfId="42" builtinId="50" customBuiltin="1"/>
    <cellStyle name="40 % – uthevingsfarge 1" xfId="23" builtinId="31" customBuiltin="1"/>
    <cellStyle name="40 % – uthevingsfarge 2" xfId="27" builtinId="35" customBuiltin="1"/>
    <cellStyle name="40 % – uthevingsfarge 3" xfId="31" builtinId="39" customBuiltin="1"/>
    <cellStyle name="40 % – uthevingsfarge 4" xfId="35" builtinId="43" customBuiltin="1"/>
    <cellStyle name="40 % – uthevingsfarge 5" xfId="39" builtinId="47" customBuiltin="1"/>
    <cellStyle name="40 % – uthevingsfarge 6" xfId="43" builtinId="51" customBuiltin="1"/>
    <cellStyle name="60 % – uthevingsfarge 1" xfId="24" builtinId="32" customBuiltin="1"/>
    <cellStyle name="60 % – uthevingsfarge 2" xfId="28" builtinId="36" customBuiltin="1"/>
    <cellStyle name="60 % – uthevingsfarge 3" xfId="32" builtinId="40" customBuiltin="1"/>
    <cellStyle name="60 % – uthevingsfarge 4" xfId="36" builtinId="44" customBuiltin="1"/>
    <cellStyle name="60 % – uthevingsfarge 5" xfId="40" builtinId="48" customBuiltin="1"/>
    <cellStyle name="60 % – uthevingsfarge 6" xfId="44" builtinId="52" customBuiltin="1"/>
    <cellStyle name="Beregning" xfId="15" builtinId="22" customBuiltin="1"/>
    <cellStyle name="Dårlig" xfId="3" builtinId="27" customBuiltin="1"/>
    <cellStyle name="Forklarende tekst" xfId="20" builtinId="53" customBuiltin="1"/>
    <cellStyle name="God" xfId="2" builtinId="26" customBuiltin="1"/>
    <cellStyle name="Hyperkobling 2" xfId="6" xr:uid="{00000000-0005-0000-0000-000003000000}"/>
    <cellStyle name="Inndata" xfId="13" builtinId="20" customBuiltin="1"/>
    <cellStyle name="Koblet celle" xfId="16" builtinId="24" customBuiltin="1"/>
    <cellStyle name="Komma" xfId="1" builtinId="3"/>
    <cellStyle name="Kontrollcelle" xfId="17" builtinId="23" customBuiltin="1"/>
    <cellStyle name="Merknad" xfId="19" builtinId="10" customBuiltin="1"/>
    <cellStyle name="Normal" xfId="0" builtinId="0"/>
    <cellStyle name="Nøytral" xfId="4" builtinId="28"/>
    <cellStyle name="Nøytral 2" xfId="45" xr:uid="{97822800-0512-48CF-9705-BA265828D6A7}"/>
    <cellStyle name="Overskrift 1" xfId="9" builtinId="16" customBuiltin="1"/>
    <cellStyle name="Overskrift 2" xfId="10" builtinId="17" customBuiltin="1"/>
    <cellStyle name="Overskrift 3" xfId="11" builtinId="18" customBuiltin="1"/>
    <cellStyle name="Overskrift 4" xfId="12" builtinId="19" customBuiltin="1"/>
    <cellStyle name="Prosent" xfId="7" builtinId="5"/>
    <cellStyle name="Tittel" xfId="8" builtinId="15" customBuiltin="1"/>
    <cellStyle name="Totalt" xfId="21" builtinId="25" customBuiltin="1"/>
    <cellStyle name="Utdata" xfId="14" builtinId="21" customBuiltin="1"/>
    <cellStyle name="Uthevingsfarge1" xfId="22" builtinId="29" customBuiltin="1"/>
    <cellStyle name="Uthevingsfarge2" xfId="25" builtinId="33" customBuiltin="1"/>
    <cellStyle name="Uthevingsfarge3" xfId="29" builtinId="37" customBuiltin="1"/>
    <cellStyle name="Uthevingsfarge4" xfId="33" builtinId="41" customBuiltin="1"/>
    <cellStyle name="Uthevingsfarge5" xfId="37" builtinId="45" customBuiltin="1"/>
    <cellStyle name="Uthevingsfarge6" xfId="41" builtinId="49" customBuiltin="1"/>
    <cellStyle name="Varselteks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76158</xdr:colOff>
      <xdr:row>56</xdr:row>
      <xdr:rowOff>95250</xdr:rowOff>
    </xdr:from>
    <xdr:to>
      <xdr:col>4</xdr:col>
      <xdr:colOff>1218410</xdr:colOff>
      <xdr:row>74</xdr:row>
      <xdr:rowOff>161925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2237766-7B40-430E-B561-61C1F0EBB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08" y="9058275"/>
          <a:ext cx="5247527" cy="332422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76</xdr:row>
      <xdr:rowOff>142875</xdr:rowOff>
    </xdr:from>
    <xdr:to>
      <xdr:col>4</xdr:col>
      <xdr:colOff>6190023</xdr:colOff>
      <xdr:row>87</xdr:row>
      <xdr:rowOff>95007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81DF3853-DB8A-4F29-8F75-B92560186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1700" y="12725400"/>
          <a:ext cx="9819048" cy="1942857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88</xdr:row>
      <xdr:rowOff>123825</xdr:rowOff>
    </xdr:from>
    <xdr:to>
      <xdr:col>4</xdr:col>
      <xdr:colOff>6342464</xdr:colOff>
      <xdr:row>95</xdr:row>
      <xdr:rowOff>28429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4FE7A753-096A-4BAD-9635-581AB6B4C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67475" y="15059025"/>
          <a:ext cx="9485714" cy="11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109</xdr:row>
      <xdr:rowOff>19050</xdr:rowOff>
    </xdr:from>
    <xdr:to>
      <xdr:col>4</xdr:col>
      <xdr:colOff>5257148</xdr:colOff>
      <xdr:row>143</xdr:row>
      <xdr:rowOff>75424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2FB354C2-8C8F-4EF3-84B6-CECEC21E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43950" y="18773775"/>
          <a:ext cx="5219048" cy="6209524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124</xdr:row>
      <xdr:rowOff>85725</xdr:rowOff>
    </xdr:from>
    <xdr:to>
      <xdr:col>3</xdr:col>
      <xdr:colOff>552002</xdr:colOff>
      <xdr:row>142</xdr:row>
      <xdr:rowOff>142461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13026904-A4E1-4B0C-8C8E-D55DF40A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52725" y="21555075"/>
          <a:ext cx="3580952" cy="3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53"/>
  <sheetViews>
    <sheetView zoomScale="80" zoomScaleNormal="80" workbookViewId="0">
      <selection activeCell="C10" sqref="C10"/>
    </sheetView>
  </sheetViews>
  <sheetFormatPr baseColWidth="10" defaultColWidth="11.5546875" defaultRowHeight="13.8"/>
  <cols>
    <col min="1" max="1" width="32.5546875" style="5" customWidth="1"/>
    <col min="2" max="2" width="10.109375" style="5" customWidth="1"/>
    <col min="3" max="3" width="49.88671875" style="5" customWidth="1"/>
    <col min="4" max="4" width="61.5546875" style="5" customWidth="1"/>
    <col min="5" max="5" width="101.33203125" style="5" customWidth="1"/>
    <col min="6" max="16384" width="11.5546875" style="5"/>
  </cols>
  <sheetData>
    <row r="1" spans="1:38" ht="14.4" thickBot="1">
      <c r="A1" s="25" t="s">
        <v>0</v>
      </c>
      <c r="C1" s="15" t="s">
        <v>192</v>
      </c>
    </row>
    <row r="2" spans="1:38" ht="15" thickBot="1">
      <c r="A2" s="25" t="s">
        <v>1</v>
      </c>
      <c r="C2" s="5" t="s">
        <v>293</v>
      </c>
      <c r="D2" s="92" t="s">
        <v>190</v>
      </c>
      <c r="E2" s="91" t="s">
        <v>191</v>
      </c>
    </row>
    <row r="3" spans="1:38" ht="14.4">
      <c r="D3" s="95" t="s">
        <v>280</v>
      </c>
      <c r="E3" s="96" t="s">
        <v>284</v>
      </c>
    </row>
    <row r="4" spans="1:38" ht="14.4">
      <c r="A4" s="68" t="s">
        <v>106</v>
      </c>
      <c r="B4" s="65"/>
      <c r="C4" s="65"/>
      <c r="D4" s="95"/>
      <c r="E4" s="95"/>
    </row>
    <row r="5" spans="1:38" ht="14.4">
      <c r="D5" s="95" t="s">
        <v>281</v>
      </c>
      <c r="E5" s="95" t="s">
        <v>285</v>
      </c>
    </row>
    <row r="6" spans="1:38" ht="14.4">
      <c r="A6" s="68" t="s">
        <v>108</v>
      </c>
      <c r="B6" s="65"/>
      <c r="C6" s="65"/>
      <c r="D6" s="95" t="s">
        <v>282</v>
      </c>
      <c r="E6" s="95" t="s">
        <v>286</v>
      </c>
    </row>
    <row r="7" spans="1:38" ht="14.4">
      <c r="D7" s="95"/>
      <c r="E7" s="95"/>
    </row>
    <row r="8" spans="1:38" ht="14.4">
      <c r="A8" s="68" t="s">
        <v>107</v>
      </c>
      <c r="B8" s="65"/>
      <c r="C8" s="65"/>
      <c r="D8" s="93" t="s">
        <v>188</v>
      </c>
      <c r="E8" s="93" t="s">
        <v>188</v>
      </c>
    </row>
    <row r="9" spans="1:38" ht="14.4">
      <c r="D9" s="95" t="s">
        <v>283</v>
      </c>
      <c r="E9" s="95" t="s">
        <v>287</v>
      </c>
    </row>
    <row r="10" spans="1:38" ht="15" thickBot="1">
      <c r="A10" s="5" t="s">
        <v>2</v>
      </c>
      <c r="C10" s="100" t="s">
        <v>303</v>
      </c>
      <c r="D10" s="94" t="s">
        <v>189</v>
      </c>
      <c r="E10" s="94" t="s">
        <v>288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38" ht="6.6" customHeight="1"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>
      <c r="A12" s="5" t="s">
        <v>3</v>
      </c>
      <c r="C12" s="29" t="s">
        <v>4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ht="6.6" customHeight="1"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>
      <c r="A14" s="5" t="s">
        <v>5</v>
      </c>
      <c r="C14" s="26"/>
      <c r="P14" s="28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6" customHeight="1"/>
    <row r="16" spans="1:38">
      <c r="A16" s="5" t="s">
        <v>6</v>
      </c>
      <c r="C16" s="26"/>
    </row>
    <row r="17" spans="1:14" ht="6.6" customHeight="1"/>
    <row r="18" spans="1:14">
      <c r="A18" s="5" t="s">
        <v>7</v>
      </c>
      <c r="C18" s="26"/>
    </row>
    <row r="19" spans="1:14" ht="5.7" customHeight="1"/>
    <row r="20" spans="1:14">
      <c r="A20" s="5" t="s">
        <v>8</v>
      </c>
      <c r="C20" s="26"/>
    </row>
    <row r="21" spans="1:14" ht="4.2" customHeight="1"/>
    <row r="22" spans="1:14">
      <c r="A22" s="5" t="s">
        <v>9</v>
      </c>
      <c r="C22" s="26">
        <v>2020</v>
      </c>
    </row>
    <row r="23" spans="1:14" ht="9" customHeight="1"/>
    <row r="24" spans="1:14" ht="14.4">
      <c r="A24" s="139" t="s">
        <v>92</v>
      </c>
      <c r="B24" s="140"/>
      <c r="C24" s="140"/>
      <c r="D24" s="140"/>
      <c r="E24" s="1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7.5" customHeight="1">
      <c r="A25" s="140"/>
      <c r="B25" s="140"/>
      <c r="C25" s="140"/>
      <c r="D25" s="140"/>
      <c r="E25" s="140"/>
    </row>
    <row r="26" spans="1:14" ht="4.95" customHeight="1"/>
    <row r="28" spans="1:14" ht="22.8">
      <c r="A28" s="97" t="s">
        <v>267</v>
      </c>
      <c r="B28" s="97"/>
      <c r="C28" s="97"/>
    </row>
    <row r="30" spans="1:14">
      <c r="A30" s="85" t="s">
        <v>193</v>
      </c>
      <c r="B30" s="85" t="s">
        <v>194</v>
      </c>
      <c r="C30" s="85" t="s">
        <v>195</v>
      </c>
      <c r="D30" s="85" t="s">
        <v>196</v>
      </c>
      <c r="E30" s="98"/>
    </row>
    <row r="31" spans="1:14">
      <c r="A31" s="5" t="s">
        <v>197</v>
      </c>
      <c r="C31" s="5" t="s">
        <v>198</v>
      </c>
      <c r="D31" s="5" t="s">
        <v>199</v>
      </c>
    </row>
    <row r="33" spans="1:4">
      <c r="A33" s="5" t="s">
        <v>10</v>
      </c>
      <c r="B33" s="5" t="s">
        <v>200</v>
      </c>
      <c r="C33" s="5" t="s">
        <v>201</v>
      </c>
      <c r="D33" s="5" t="s">
        <v>202</v>
      </c>
    </row>
    <row r="34" spans="1:4">
      <c r="B34" s="5" t="s">
        <v>203</v>
      </c>
      <c r="C34" s="5" t="s">
        <v>204</v>
      </c>
      <c r="D34" s="5" t="s">
        <v>205</v>
      </c>
    </row>
    <row r="35" spans="1:4" ht="27.6">
      <c r="B35" s="5" t="s">
        <v>206</v>
      </c>
      <c r="C35" s="5" t="s">
        <v>208</v>
      </c>
      <c r="D35" s="86" t="s">
        <v>232</v>
      </c>
    </row>
    <row r="36" spans="1:4">
      <c r="B36" s="5" t="s">
        <v>229</v>
      </c>
      <c r="C36" s="5" t="s">
        <v>230</v>
      </c>
      <c r="D36" s="5" t="s">
        <v>233</v>
      </c>
    </row>
    <row r="37" spans="1:4">
      <c r="B37" s="5" t="s">
        <v>231</v>
      </c>
      <c r="C37" s="5" t="s">
        <v>234</v>
      </c>
      <c r="D37" s="5" t="s">
        <v>235</v>
      </c>
    </row>
    <row r="38" spans="1:4">
      <c r="B38" s="5" t="s">
        <v>252</v>
      </c>
      <c r="C38" s="5" t="s">
        <v>253</v>
      </c>
      <c r="D38" s="5" t="s">
        <v>254</v>
      </c>
    </row>
    <row r="40" spans="1:4">
      <c r="A40" s="5" t="s">
        <v>255</v>
      </c>
      <c r="B40" s="5" t="s">
        <v>256</v>
      </c>
      <c r="C40" s="5" t="s">
        <v>258</v>
      </c>
      <c r="D40" s="5" t="s">
        <v>261</v>
      </c>
    </row>
    <row r="41" spans="1:4">
      <c r="B41" s="5" t="s">
        <v>257</v>
      </c>
      <c r="C41" s="5" t="s">
        <v>230</v>
      </c>
      <c r="D41" s="5" t="s">
        <v>233</v>
      </c>
    </row>
    <row r="42" spans="1:4">
      <c r="B42" s="5" t="s">
        <v>151</v>
      </c>
      <c r="C42" s="5" t="s">
        <v>260</v>
      </c>
      <c r="D42" s="5" t="s">
        <v>262</v>
      </c>
    </row>
    <row r="43" spans="1:4">
      <c r="D43" s="5" t="s">
        <v>266</v>
      </c>
    </row>
    <row r="45" spans="1:4">
      <c r="A45" s="5" t="s">
        <v>263</v>
      </c>
      <c r="B45" s="5" t="s">
        <v>200</v>
      </c>
      <c r="C45" s="5" t="s">
        <v>264</v>
      </c>
      <c r="D45" s="5" t="s">
        <v>265</v>
      </c>
    </row>
    <row r="46" spans="1:4">
      <c r="B46" s="5" t="s">
        <v>206</v>
      </c>
      <c r="C46" s="5" t="s">
        <v>268</v>
      </c>
      <c r="D46" s="5" t="s">
        <v>270</v>
      </c>
    </row>
    <row r="47" spans="1:4">
      <c r="B47" s="5" t="s">
        <v>256</v>
      </c>
      <c r="C47" s="5" t="s">
        <v>269</v>
      </c>
      <c r="D47" s="5" t="s">
        <v>262</v>
      </c>
    </row>
    <row r="49" spans="1:5">
      <c r="A49" s="5" t="s">
        <v>271</v>
      </c>
      <c r="B49" s="5" t="s">
        <v>200</v>
      </c>
      <c r="C49" s="5" t="s">
        <v>272</v>
      </c>
      <c r="D49" s="5" t="s">
        <v>202</v>
      </c>
    </row>
    <row r="50" spans="1:5">
      <c r="B50" s="5" t="s">
        <v>203</v>
      </c>
      <c r="C50" s="5" t="s">
        <v>274</v>
      </c>
      <c r="D50" s="5" t="s">
        <v>273</v>
      </c>
    </row>
    <row r="51" spans="1:5">
      <c r="B51" s="5" t="s">
        <v>275</v>
      </c>
      <c r="C51" s="5" t="s">
        <v>276</v>
      </c>
    </row>
    <row r="52" spans="1:5">
      <c r="B52" s="5" t="s">
        <v>206</v>
      </c>
      <c r="C52" s="5" t="s">
        <v>277</v>
      </c>
    </row>
    <row r="54" spans="1:5">
      <c r="A54" s="5" t="s">
        <v>207</v>
      </c>
      <c r="C54" s="5" t="s">
        <v>278</v>
      </c>
      <c r="D54" s="5" t="s">
        <v>279</v>
      </c>
    </row>
    <row r="56" spans="1:5" ht="15.6">
      <c r="A56" s="88" t="s">
        <v>209</v>
      </c>
      <c r="B56" s="89"/>
      <c r="C56" s="89"/>
      <c r="D56" s="90"/>
      <c r="E56" s="89"/>
    </row>
    <row r="57" spans="1:5">
      <c r="C57" s="5" t="s">
        <v>210</v>
      </c>
    </row>
    <row r="58" spans="1:5">
      <c r="C58" s="5" t="s">
        <v>212</v>
      </c>
    </row>
    <row r="59" spans="1:5">
      <c r="C59" s="5" t="s">
        <v>211</v>
      </c>
    </row>
    <row r="76" spans="3:3">
      <c r="C76" s="5" t="s">
        <v>215</v>
      </c>
    </row>
    <row r="77" spans="3:3">
      <c r="C77" s="5" t="s">
        <v>213</v>
      </c>
    </row>
    <row r="78" spans="3:3">
      <c r="C78" s="5" t="s">
        <v>214</v>
      </c>
    </row>
    <row r="79" spans="3:3">
      <c r="C79" s="5" t="s">
        <v>217</v>
      </c>
    </row>
    <row r="80" spans="3:3">
      <c r="C80" s="87" t="s">
        <v>216</v>
      </c>
    </row>
    <row r="82" spans="3:3">
      <c r="C82" s="5" t="s">
        <v>218</v>
      </c>
    </row>
    <row r="83" spans="3:3">
      <c r="C83" s="5" t="s">
        <v>219</v>
      </c>
    </row>
    <row r="85" spans="3:3">
      <c r="C85" s="5" t="s">
        <v>220</v>
      </c>
    </row>
    <row r="87" spans="3:3">
      <c r="C87" s="5" t="s">
        <v>221</v>
      </c>
    </row>
    <row r="90" spans="3:3">
      <c r="C90" s="5" t="s">
        <v>222</v>
      </c>
    </row>
    <row r="97" spans="1:5">
      <c r="C97" s="5" t="s">
        <v>223</v>
      </c>
    </row>
    <row r="98" spans="1:5">
      <c r="C98" s="5" t="s">
        <v>239</v>
      </c>
    </row>
    <row r="99" spans="1:5">
      <c r="C99" s="5" t="s">
        <v>224</v>
      </c>
    </row>
    <row r="101" spans="1:5">
      <c r="C101" s="5" t="s">
        <v>225</v>
      </c>
    </row>
    <row r="102" spans="1:5">
      <c r="C102" s="5" t="s">
        <v>226</v>
      </c>
    </row>
    <row r="103" spans="1:5">
      <c r="C103" s="5" t="s">
        <v>240</v>
      </c>
    </row>
    <row r="105" spans="1:5">
      <c r="C105" s="5" t="s">
        <v>227</v>
      </c>
    </row>
    <row r="106" spans="1:5">
      <c r="C106" s="5" t="s">
        <v>228</v>
      </c>
    </row>
    <row r="108" spans="1:5" ht="15.6">
      <c r="A108" s="88" t="s">
        <v>236</v>
      </c>
      <c r="B108" s="89"/>
      <c r="C108" s="89"/>
      <c r="D108" s="90"/>
      <c r="E108" s="89"/>
    </row>
    <row r="110" spans="1:5">
      <c r="C110" s="5" t="s">
        <v>237</v>
      </c>
    </row>
    <row r="111" spans="1:5">
      <c r="C111" s="5" t="s">
        <v>238</v>
      </c>
    </row>
    <row r="112" spans="1:5">
      <c r="C112" s="5" t="s">
        <v>241</v>
      </c>
    </row>
    <row r="114" spans="3:3">
      <c r="C114" s="5" t="s">
        <v>242</v>
      </c>
    </row>
    <row r="115" spans="3:3">
      <c r="C115" s="5" t="s">
        <v>243</v>
      </c>
    </row>
    <row r="117" spans="3:3">
      <c r="C117" s="5" t="s">
        <v>244</v>
      </c>
    </row>
    <row r="119" spans="3:3">
      <c r="C119" s="5" t="s">
        <v>248</v>
      </c>
    </row>
    <row r="120" spans="3:3">
      <c r="C120" s="5" t="s">
        <v>245</v>
      </c>
    </row>
    <row r="122" spans="3:3">
      <c r="C122" s="5" t="s">
        <v>246</v>
      </c>
    </row>
    <row r="123" spans="3:3">
      <c r="C123" s="5" t="s">
        <v>247</v>
      </c>
    </row>
    <row r="145" spans="1:5">
      <c r="C145" s="5" t="s">
        <v>249</v>
      </c>
    </row>
    <row r="147" spans="1:5">
      <c r="C147" s="5" t="s">
        <v>289</v>
      </c>
    </row>
    <row r="148" spans="1:5">
      <c r="C148" s="25" t="s">
        <v>250</v>
      </c>
    </row>
    <row r="150" spans="1:5">
      <c r="C150" s="5" t="s">
        <v>251</v>
      </c>
    </row>
    <row r="151" spans="1:5">
      <c r="C151" s="5" t="s">
        <v>259</v>
      </c>
    </row>
    <row r="153" spans="1:5" ht="21">
      <c r="A153" s="101" t="s">
        <v>292</v>
      </c>
      <c r="B153" s="101"/>
      <c r="C153" s="101"/>
      <c r="D153" s="101"/>
      <c r="E153" s="101"/>
    </row>
  </sheetData>
  <mergeCells count="1">
    <mergeCell ref="A24:E25"/>
  </mergeCells>
  <pageMargins left="0.7" right="0.7" top="0.75" bottom="0.75" header="0.3" footer="0.3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tabSelected="1" zoomScale="115" zoomScaleNormal="115" workbookViewId="0">
      <selection activeCell="N13" sqref="N13"/>
    </sheetView>
  </sheetViews>
  <sheetFormatPr baseColWidth="10" defaultColWidth="11.44140625" defaultRowHeight="14.4"/>
  <cols>
    <col min="1" max="1" width="11.44140625" style="1"/>
    <col min="2" max="2" width="33" customWidth="1"/>
    <col min="3" max="3" width="11.33203125" customWidth="1"/>
    <col min="4" max="4" width="25.33203125" bestFit="1" customWidth="1"/>
    <col min="5" max="5" width="3.33203125" style="1" customWidth="1"/>
    <col min="6" max="6" width="8" style="2" customWidth="1"/>
    <col min="7" max="7" width="3.33203125" style="1" customWidth="1"/>
    <col min="8" max="8" width="25.33203125" bestFit="1" customWidth="1"/>
    <col min="9" max="9" width="3.33203125" style="1" customWidth="1"/>
    <col min="10" max="10" width="25.33203125" style="1" customWidth="1"/>
    <col min="11" max="11" width="3.33203125" style="1" customWidth="1"/>
    <col min="12" max="12" width="11.109375" style="1" customWidth="1"/>
  </cols>
  <sheetData>
    <row r="1" spans="1:16" ht="17.399999999999999">
      <c r="B1" s="135" t="s">
        <v>10</v>
      </c>
      <c r="C1" s="136"/>
      <c r="D1" s="6"/>
      <c r="E1" s="5"/>
      <c r="F1" s="31"/>
      <c r="G1" s="5"/>
      <c r="H1" s="5"/>
      <c r="I1" s="5"/>
      <c r="J1" s="5"/>
      <c r="K1" s="5"/>
      <c r="L1" s="5"/>
      <c r="M1" s="1"/>
    </row>
    <row r="2" spans="1:16" ht="17.399999999999999">
      <c r="B2" s="136" t="str">
        <f>Orgnavn</f>
        <v>Forum for natur og friluftsliv i Innlandet</v>
      </c>
      <c r="C2" s="136"/>
      <c r="D2" s="5"/>
      <c r="E2" s="5"/>
      <c r="F2" s="31"/>
      <c r="G2" s="5"/>
      <c r="H2" s="5"/>
      <c r="I2" s="5"/>
      <c r="J2" s="5"/>
      <c r="K2" s="5"/>
      <c r="L2" s="5"/>
      <c r="M2" s="1"/>
    </row>
    <row r="3" spans="1:16">
      <c r="B3" s="7"/>
      <c r="C3" s="5"/>
      <c r="D3" s="83" t="s">
        <v>186</v>
      </c>
      <c r="E3" s="25"/>
      <c r="F3" s="84"/>
      <c r="G3" s="25"/>
      <c r="H3" s="83" t="s">
        <v>187</v>
      </c>
      <c r="I3" s="25"/>
      <c r="J3"/>
      <c r="K3"/>
      <c r="L3"/>
    </row>
    <row r="4" spans="1:16" ht="15">
      <c r="B4" s="8"/>
      <c r="C4" s="9"/>
      <c r="D4" s="10">
        <f>Regnskapsår</f>
        <v>2020</v>
      </c>
      <c r="E4" s="5"/>
      <c r="F4" s="32" t="s">
        <v>97</v>
      </c>
      <c r="G4" s="5"/>
      <c r="H4" s="10">
        <v>2020</v>
      </c>
      <c r="I4" s="5"/>
      <c r="J4" s="40"/>
      <c r="K4" s="40"/>
      <c r="L4" s="40"/>
      <c r="M4" s="40"/>
      <c r="N4" s="40"/>
      <c r="O4" s="40"/>
      <c r="P4" s="40"/>
    </row>
    <row r="5" spans="1:16" ht="15.6">
      <c r="B5" s="12" t="s">
        <v>11</v>
      </c>
      <c r="C5" s="11"/>
      <c r="D5" s="11"/>
      <c r="E5" s="5"/>
      <c r="F5" s="32"/>
      <c r="G5" s="5"/>
      <c r="H5" s="11"/>
      <c r="I5" s="5"/>
      <c r="J5"/>
      <c r="K5"/>
      <c r="L5"/>
    </row>
    <row r="6" spans="1:16">
      <c r="A6" s="1">
        <v>3400</v>
      </c>
      <c r="B6" s="15" t="s">
        <v>109</v>
      </c>
      <c r="C6" s="11"/>
      <c r="D6" s="102">
        <f>+SUMIF(Kontoplan!A:A,Resultatregnskap!A6,Kontoplan!D:D)</f>
        <v>0</v>
      </c>
      <c r="E6" s="5"/>
      <c r="F6" s="32"/>
      <c r="G6" s="5"/>
      <c r="H6" s="109">
        <v>0</v>
      </c>
      <c r="I6" s="5"/>
      <c r="J6"/>
      <c r="K6"/>
      <c r="L6"/>
    </row>
    <row r="7" spans="1:16">
      <c r="A7" s="1">
        <v>3410</v>
      </c>
      <c r="B7" s="15" t="s">
        <v>12</v>
      </c>
      <c r="C7" s="11"/>
      <c r="D7" s="102">
        <f>+SUMIF(Kontoplan!A:A,Resultatregnskap!A7,Kontoplan!D:D)</f>
        <v>-222000</v>
      </c>
      <c r="E7" s="5"/>
      <c r="F7" s="33"/>
      <c r="G7" s="5"/>
      <c r="H7" s="109">
        <v>-222000</v>
      </c>
      <c r="I7" s="5"/>
      <c r="J7"/>
      <c r="K7"/>
      <c r="L7"/>
    </row>
    <row r="8" spans="1:16" s="1" customFormat="1">
      <c r="A8" s="1">
        <v>3420</v>
      </c>
      <c r="B8" s="15" t="s">
        <v>437</v>
      </c>
      <c r="C8" s="11"/>
      <c r="D8" s="102">
        <f>+SUMIF(Kontoplan!A:A,Resultatregnskap!A8,Kontoplan!D:D)</f>
        <v>-29593</v>
      </c>
      <c r="E8" s="5"/>
      <c r="F8" s="33"/>
      <c r="G8" s="5"/>
      <c r="H8" s="109">
        <v>-50000</v>
      </c>
      <c r="I8" s="5"/>
    </row>
    <row r="9" spans="1:16" s="99" customFormat="1">
      <c r="A9" s="99">
        <v>3450</v>
      </c>
      <c r="B9" s="15" t="s">
        <v>290</v>
      </c>
      <c r="C9" s="11"/>
      <c r="D9" s="102">
        <f>+SUMIF(Kontoplan!A:A,Resultatregnskap!A9,Kontoplan!D:D)</f>
        <v>0</v>
      </c>
      <c r="E9" s="5"/>
      <c r="F9" s="33"/>
      <c r="G9" s="5"/>
      <c r="H9" s="109">
        <v>0</v>
      </c>
      <c r="I9" s="5"/>
    </row>
    <row r="10" spans="1:16" s="1" customFormat="1">
      <c r="A10" s="1">
        <v>3480</v>
      </c>
      <c r="B10" s="69" t="s">
        <v>93</v>
      </c>
      <c r="C10" s="11"/>
      <c r="D10" s="102">
        <f>+SUMIF(Kontoplan!A:A,Resultatregnskap!A10,Kontoplan!D:D)</f>
        <v>-5000</v>
      </c>
      <c r="E10" s="5"/>
      <c r="F10" s="33">
        <v>4</v>
      </c>
      <c r="G10" s="5"/>
      <c r="H10" s="109"/>
      <c r="I10" s="5"/>
    </row>
    <row r="11" spans="1:16" s="1" customFormat="1">
      <c r="A11" s="1">
        <v>3470</v>
      </c>
      <c r="B11" s="69" t="s">
        <v>294</v>
      </c>
      <c r="C11" s="11"/>
      <c r="D11" s="102">
        <f>+SUMIF(Kontoplan!A:A,Resultatregnskap!A11,Kontoplan!D:D)</f>
        <v>-22196</v>
      </c>
      <c r="E11" s="5"/>
      <c r="F11" s="33"/>
      <c r="G11" s="5"/>
      <c r="H11" s="109">
        <v>-14000</v>
      </c>
      <c r="I11" s="5"/>
    </row>
    <row r="12" spans="1:16">
      <c r="A12" s="1">
        <v>310</v>
      </c>
      <c r="B12" s="15" t="s">
        <v>13</v>
      </c>
      <c r="C12" s="11"/>
      <c r="D12" s="102">
        <f>+SUMIF(Kontoplan!A:A,Resultatregnskap!A12,Kontoplan!D:D)</f>
        <v>0</v>
      </c>
      <c r="E12" s="5"/>
      <c r="F12" s="32"/>
      <c r="G12" s="5"/>
      <c r="H12" s="109">
        <v>0</v>
      </c>
      <c r="I12" s="5"/>
      <c r="J12"/>
      <c r="K12"/>
      <c r="L12"/>
    </row>
    <row r="13" spans="1:16">
      <c r="A13" s="1">
        <v>3900</v>
      </c>
      <c r="B13" s="15" t="s">
        <v>14</v>
      </c>
      <c r="C13" s="15"/>
      <c r="D13" s="102">
        <f>+SUMIF(Kontoplan!A:A,Resultatregnskap!A13,Kontoplan!D:D)</f>
        <v>0</v>
      </c>
      <c r="E13" s="5"/>
      <c r="F13" s="32"/>
      <c r="G13" s="5"/>
      <c r="H13" s="109">
        <v>0</v>
      </c>
      <c r="I13" s="5"/>
      <c r="J13"/>
      <c r="K13"/>
      <c r="L13"/>
    </row>
    <row r="14" spans="1:16">
      <c r="B14" s="15" t="s">
        <v>15</v>
      </c>
      <c r="C14" s="11"/>
      <c r="D14" s="102">
        <f>+SUMIF(Kontoplan!A:A,Resultatregnskap!A14,Kontoplan!D:D)</f>
        <v>0</v>
      </c>
      <c r="E14" s="5"/>
      <c r="F14" s="34"/>
      <c r="G14" s="5"/>
      <c r="H14" s="109">
        <v>0</v>
      </c>
      <c r="I14" s="5"/>
      <c r="J14"/>
      <c r="K14"/>
      <c r="L14"/>
    </row>
    <row r="15" spans="1:16" s="1" customFormat="1" ht="15" thickBot="1">
      <c r="B15" s="16" t="s">
        <v>96</v>
      </c>
      <c r="C15" s="17"/>
      <c r="D15" s="103">
        <f>SUM(D6:D14)</f>
        <v>-278789</v>
      </c>
      <c r="E15" s="5"/>
      <c r="F15" s="35"/>
      <c r="G15" s="5"/>
      <c r="H15" s="103">
        <v>-286000</v>
      </c>
      <c r="I15" s="5"/>
    </row>
    <row r="16" spans="1:16" s="1" customFormat="1" ht="15" thickTop="1">
      <c r="B16" s="15" t="s">
        <v>94</v>
      </c>
      <c r="C16" s="11"/>
      <c r="D16" s="102"/>
      <c r="E16" s="5"/>
      <c r="F16" s="34"/>
      <c r="G16" s="5"/>
      <c r="H16" s="109"/>
      <c r="I16" s="5"/>
    </row>
    <row r="17" spans="1:12" ht="15" thickBot="1">
      <c r="B17" s="70" t="s">
        <v>95</v>
      </c>
      <c r="C17" s="17"/>
      <c r="D17" s="103">
        <f>SUM(D15:D16)</f>
        <v>-278789</v>
      </c>
      <c r="E17" s="5"/>
      <c r="F17" s="35"/>
      <c r="G17" s="5"/>
      <c r="H17" s="103">
        <v>-286000</v>
      </c>
      <c r="I17" s="5"/>
      <c r="J17"/>
      <c r="K17"/>
      <c r="L17"/>
    </row>
    <row r="18" spans="1:12" ht="15" thickTop="1">
      <c r="B18" s="15"/>
      <c r="C18" s="11"/>
      <c r="D18" s="104"/>
      <c r="E18" s="5"/>
      <c r="F18" s="32"/>
      <c r="G18" s="5"/>
      <c r="H18" s="104"/>
      <c r="I18" s="5"/>
      <c r="J18"/>
      <c r="K18"/>
      <c r="L18"/>
    </row>
    <row r="19" spans="1:12" ht="15.6">
      <c r="B19" s="12" t="s">
        <v>16</v>
      </c>
      <c r="C19" s="11"/>
      <c r="D19" s="104"/>
      <c r="E19" s="5"/>
      <c r="F19" s="32"/>
      <c r="G19" s="5"/>
      <c r="H19" s="104"/>
      <c r="I19" s="5"/>
      <c r="J19"/>
      <c r="K19"/>
      <c r="L19"/>
    </row>
    <row r="20" spans="1:12">
      <c r="A20" s="1">
        <v>7750</v>
      </c>
      <c r="B20" s="15" t="s">
        <v>438</v>
      </c>
      <c r="C20" s="11"/>
      <c r="D20" s="102">
        <f>+SUMIF(Kontoplan!A:A,Resultatregnskap!A20,Kontoplan!D:D)</f>
        <v>2181</v>
      </c>
      <c r="E20" s="5"/>
      <c r="F20" s="33"/>
      <c r="G20" s="5"/>
      <c r="H20" s="110">
        <v>20000</v>
      </c>
      <c r="I20" s="5"/>
      <c r="J20"/>
      <c r="K20"/>
      <c r="L20"/>
    </row>
    <row r="21" spans="1:12">
      <c r="A21" s="1">
        <v>4300</v>
      </c>
      <c r="B21" s="15" t="s">
        <v>18</v>
      </c>
      <c r="C21" s="11"/>
      <c r="D21" s="102">
        <f>+SUMIF(Kontoplan!A:A,Resultatregnskap!A21,Kontoplan!D:D)</f>
        <v>0</v>
      </c>
      <c r="E21" s="5"/>
      <c r="F21" s="33"/>
      <c r="G21" s="5"/>
      <c r="H21" s="110">
        <v>0</v>
      </c>
      <c r="I21" s="5"/>
      <c r="J21"/>
      <c r="K21"/>
      <c r="L21"/>
    </row>
    <row r="22" spans="1:12">
      <c r="B22" s="15" t="s">
        <v>19</v>
      </c>
      <c r="C22" s="11"/>
      <c r="D22" s="102">
        <f>+SUMIF(Kontoplan!A:A,Resultatregnskap!A22,Kontoplan!D:D)</f>
        <v>0</v>
      </c>
      <c r="E22" s="5"/>
      <c r="F22" s="34"/>
      <c r="G22" s="5"/>
      <c r="H22" s="110">
        <v>0</v>
      </c>
      <c r="I22" s="5"/>
      <c r="J22"/>
      <c r="K22"/>
      <c r="L22"/>
    </row>
    <row r="23" spans="1:12">
      <c r="A23" s="1">
        <v>4500</v>
      </c>
      <c r="B23" s="15" t="s">
        <v>20</v>
      </c>
      <c r="C23" s="11"/>
      <c r="D23" s="102">
        <f>+SUMIF(Kontoplan!A:A,Resultatregnskap!A23,Kontoplan!D:D)</f>
        <v>4084.75</v>
      </c>
      <c r="E23" s="5"/>
      <c r="F23" s="33"/>
      <c r="G23" s="5"/>
      <c r="H23" s="110">
        <v>0</v>
      </c>
      <c r="I23" s="5"/>
      <c r="J23"/>
      <c r="K23"/>
      <c r="L23"/>
    </row>
    <row r="24" spans="1:12">
      <c r="A24" s="1">
        <v>500</v>
      </c>
      <c r="B24" s="15" t="s">
        <v>21</v>
      </c>
      <c r="C24" s="11"/>
      <c r="D24" s="102">
        <f>+SUMIF(Kontoplan!A:A,Resultatregnskap!A24,Kontoplan!D:D)</f>
        <v>200000</v>
      </c>
      <c r="E24" s="5"/>
      <c r="F24" s="60">
        <v>1</v>
      </c>
      <c r="G24" s="5"/>
      <c r="H24" s="110">
        <v>200000</v>
      </c>
      <c r="I24" s="5"/>
      <c r="J24"/>
      <c r="K24"/>
      <c r="L24"/>
    </row>
    <row r="25" spans="1:12">
      <c r="A25" s="1">
        <v>630</v>
      </c>
      <c r="B25" s="15" t="s">
        <v>22</v>
      </c>
      <c r="C25" s="11"/>
      <c r="D25" s="102">
        <f>+SUMIF(Kontoplan!A:A,Resultatregnskap!A25,Kontoplan!D:D)</f>
        <v>42661.54</v>
      </c>
      <c r="E25" s="5"/>
      <c r="F25" s="33"/>
      <c r="G25" s="5"/>
      <c r="H25" s="110">
        <v>48000</v>
      </c>
      <c r="I25" s="5"/>
      <c r="J25"/>
      <c r="K25"/>
      <c r="L25"/>
    </row>
    <row r="26" spans="1:12">
      <c r="A26" s="1">
        <v>770</v>
      </c>
      <c r="B26" s="15" t="s">
        <v>183</v>
      </c>
      <c r="C26" s="11"/>
      <c r="D26" s="102">
        <f>+SUMIF(Kontoplan!A:A,Resultatregnskap!A26,Kontoplan!D:D)</f>
        <v>0</v>
      </c>
      <c r="E26" s="5"/>
      <c r="F26" s="33"/>
      <c r="G26" s="5"/>
      <c r="H26" s="110">
        <v>25000</v>
      </c>
      <c r="I26" s="5"/>
      <c r="J26"/>
      <c r="K26"/>
      <c r="L26"/>
    </row>
    <row r="27" spans="1:12">
      <c r="A27" s="1">
        <v>710</v>
      </c>
      <c r="B27" s="15" t="s">
        <v>23</v>
      </c>
      <c r="C27" s="11"/>
      <c r="D27" s="102">
        <f>+SUMIF(Kontoplan!A:A,Resultatregnskap!A27,Kontoplan!D:D)</f>
        <v>5576.38</v>
      </c>
      <c r="E27" s="5"/>
      <c r="F27" s="33"/>
      <c r="G27" s="5"/>
      <c r="H27" s="110">
        <v>36000</v>
      </c>
      <c r="I27" s="5"/>
      <c r="J27"/>
      <c r="K27"/>
      <c r="L27"/>
    </row>
    <row r="28" spans="1:12" s="1" customFormat="1">
      <c r="A28" s="1">
        <v>670</v>
      </c>
      <c r="B28" s="15" t="s">
        <v>185</v>
      </c>
      <c r="C28" s="11"/>
      <c r="D28" s="102">
        <f>+SUMIF(Kontoplan!A:A,Resultatregnskap!A28,Kontoplan!D:D)</f>
        <v>5000</v>
      </c>
      <c r="E28" s="5"/>
      <c r="F28" s="33"/>
      <c r="G28" s="5"/>
      <c r="H28" s="110">
        <v>0</v>
      </c>
      <c r="I28" s="5"/>
    </row>
    <row r="29" spans="1:12">
      <c r="A29" s="1">
        <v>7320</v>
      </c>
      <c r="B29" s="15" t="s">
        <v>439</v>
      </c>
      <c r="C29" s="11"/>
      <c r="D29" s="102">
        <v>15786</v>
      </c>
      <c r="E29" s="5"/>
      <c r="F29" s="33"/>
      <c r="G29" s="5"/>
      <c r="H29" s="110">
        <v>30000</v>
      </c>
      <c r="I29" s="5"/>
      <c r="J29"/>
      <c r="K29"/>
      <c r="L29"/>
    </row>
    <row r="30" spans="1:12" s="99" customFormat="1">
      <c r="A30" s="1">
        <v>680</v>
      </c>
      <c r="B30" s="15" t="s">
        <v>24</v>
      </c>
      <c r="C30" s="11"/>
      <c r="D30" s="102">
        <f>+SUMIF(Kontoplan!A:A,Resultatregnskap!A30,Kontoplan!D:D)</f>
        <v>16393.3</v>
      </c>
      <c r="E30" s="5"/>
      <c r="F30" s="33"/>
      <c r="G30" s="5"/>
      <c r="H30" s="110">
        <v>13000</v>
      </c>
      <c r="I30" s="5"/>
    </row>
    <row r="31" spans="1:12" ht="15" thickBot="1">
      <c r="B31" s="16" t="s">
        <v>25</v>
      </c>
      <c r="C31" s="16"/>
      <c r="D31" s="105">
        <f>SUM(D20:D30)</f>
        <v>291682.97000000003</v>
      </c>
      <c r="E31" s="5"/>
      <c r="F31" s="36"/>
      <c r="G31" s="5"/>
      <c r="H31" s="105">
        <f>SUM(H20:H30)</f>
        <v>372000</v>
      </c>
      <c r="I31" s="5"/>
      <c r="J31"/>
      <c r="K31"/>
      <c r="L31"/>
    </row>
    <row r="32" spans="1:12" ht="15" thickTop="1">
      <c r="B32" s="71" t="s">
        <v>98</v>
      </c>
      <c r="C32" s="66"/>
      <c r="D32" s="106"/>
      <c r="E32" s="5"/>
      <c r="F32" s="67"/>
      <c r="G32" s="5"/>
      <c r="H32" s="111"/>
      <c r="I32" s="5"/>
      <c r="J32"/>
      <c r="K32"/>
      <c r="L32"/>
    </row>
    <row r="33" spans="1:18" s="1" customFormat="1" ht="15" thickBot="1">
      <c r="B33" s="70" t="s">
        <v>99</v>
      </c>
      <c r="C33" s="17"/>
      <c r="D33" s="103">
        <f>SUM(D31:D32)</f>
        <v>291682.97000000003</v>
      </c>
      <c r="E33" s="5"/>
      <c r="F33" s="35"/>
      <c r="G33" s="5"/>
      <c r="H33" s="103">
        <v>372000</v>
      </c>
      <c r="I33" s="5"/>
    </row>
    <row r="34" spans="1:18" s="1" customFormat="1" ht="15" thickTop="1">
      <c r="B34" s="69"/>
      <c r="C34" s="11"/>
      <c r="D34" s="104"/>
      <c r="E34" s="5"/>
      <c r="F34" s="32"/>
      <c r="G34" s="5"/>
      <c r="H34" s="104"/>
      <c r="I34" s="5"/>
    </row>
    <row r="35" spans="1:18" ht="16.2" customHeight="1" thickBot="1">
      <c r="B35" s="70" t="s">
        <v>100</v>
      </c>
      <c r="C35" s="16"/>
      <c r="D35" s="105">
        <f>D17+D33</f>
        <v>12893.97000000003</v>
      </c>
      <c r="E35" s="5"/>
      <c r="F35" s="36"/>
      <c r="G35" s="5"/>
      <c r="H35" s="105">
        <v>86000</v>
      </c>
      <c r="I35" s="18"/>
      <c r="J35"/>
      <c r="K35"/>
      <c r="L35"/>
    </row>
    <row r="36" spans="1:18" ht="15" thickTop="1">
      <c r="B36" s="19"/>
      <c r="C36" s="11"/>
      <c r="D36" s="107" t="str">
        <f>IF(D35&gt;0,"underskudd",IF(D35=0,"","overskudd"))</f>
        <v>underskudd</v>
      </c>
      <c r="E36" s="5"/>
      <c r="F36" s="73"/>
      <c r="G36" s="5"/>
      <c r="H36" s="107" t="s">
        <v>440</v>
      </c>
      <c r="I36" s="5"/>
      <c r="J36"/>
      <c r="K36"/>
      <c r="L36"/>
    </row>
    <row r="37" spans="1:18" s="1" customFormat="1" ht="15" customHeight="1">
      <c r="B37" s="19" t="s">
        <v>26</v>
      </c>
      <c r="C37" s="11"/>
      <c r="D37" s="104"/>
      <c r="E37" s="5"/>
      <c r="F37" s="32"/>
      <c r="G37" s="5"/>
      <c r="H37" s="104"/>
      <c r="I37" s="5"/>
    </row>
    <row r="38" spans="1:18" s="1" customFormat="1" ht="16.2" customHeight="1">
      <c r="A38" s="1">
        <v>800</v>
      </c>
      <c r="B38" s="15" t="s">
        <v>27</v>
      </c>
      <c r="C38" s="11"/>
      <c r="D38" s="102">
        <f>+SUMIF(Kontoplan!A:A,Resultatregnskap!A38,Kontoplan!D:D)</f>
        <v>-20.41</v>
      </c>
      <c r="E38" s="5"/>
      <c r="F38" s="32"/>
      <c r="G38" s="5"/>
      <c r="H38" s="82"/>
      <c r="I38" s="5"/>
    </row>
    <row r="39" spans="1:18">
      <c r="A39" s="1">
        <v>801</v>
      </c>
      <c r="B39" s="15" t="s">
        <v>28</v>
      </c>
      <c r="C39" s="11"/>
      <c r="D39" s="102">
        <f>+SUMIF(Kontoplan!A:A,Resultatregnskap!A39,Kontoplan!D:D)</f>
        <v>0</v>
      </c>
      <c r="E39" s="5"/>
      <c r="F39" s="32"/>
      <c r="G39" s="5"/>
      <c r="H39" s="82"/>
      <c r="I39" s="5"/>
      <c r="J39"/>
      <c r="K39"/>
      <c r="L39"/>
    </row>
    <row r="40" spans="1:18">
      <c r="B40" s="20" t="s">
        <v>29</v>
      </c>
      <c r="C40" s="21"/>
      <c r="D40" s="108">
        <f>D38+D39</f>
        <v>-20.41</v>
      </c>
      <c r="E40" s="5"/>
      <c r="F40" s="37"/>
      <c r="G40" s="5"/>
      <c r="H40" s="22">
        <f t="shared" ref="H40" si="0">H38+H39</f>
        <v>0</v>
      </c>
      <c r="I40" s="5"/>
      <c r="J40"/>
      <c r="K40"/>
      <c r="L40"/>
    </row>
    <row r="41" spans="1:18">
      <c r="B41" s="15"/>
      <c r="C41" s="11"/>
      <c r="D41" s="104"/>
      <c r="E41" s="5"/>
      <c r="F41" s="32"/>
      <c r="G41" s="5"/>
      <c r="H41" s="11"/>
      <c r="I41" s="5"/>
      <c r="J41"/>
      <c r="K41"/>
      <c r="L41"/>
    </row>
    <row r="42" spans="1:18" ht="8.6999999999999993" customHeight="1" thickBot="1">
      <c r="B42" s="23" t="s">
        <v>30</v>
      </c>
      <c r="C42" s="24"/>
      <c r="D42" s="105">
        <f>D35+D40</f>
        <v>12873.56000000003</v>
      </c>
      <c r="E42" s="5"/>
      <c r="F42" s="38"/>
      <c r="G42" s="5"/>
      <c r="H42" s="18">
        <v>0</v>
      </c>
      <c r="I42" s="5"/>
      <c r="J42"/>
      <c r="K42"/>
      <c r="L42"/>
    </row>
    <row r="43" spans="1:18">
      <c r="B43" s="5"/>
      <c r="C43" s="11"/>
      <c r="D43" s="72" t="str">
        <f>IF(D42&gt;0,"underskudd",IF(D42=0,"","overskudd"))</f>
        <v>underskudd</v>
      </c>
      <c r="E43" s="5"/>
      <c r="F43" s="73"/>
      <c r="G43" s="5"/>
      <c r="H43" s="72"/>
      <c r="I43" s="5"/>
      <c r="J43"/>
      <c r="K43"/>
      <c r="L43"/>
    </row>
    <row r="44" spans="1:18">
      <c r="B44" s="1"/>
      <c r="C44" s="3"/>
      <c r="D44" s="3"/>
      <c r="E44" s="3"/>
      <c r="F44" s="39"/>
      <c r="G44" s="3"/>
      <c r="H44" s="3"/>
      <c r="I44" s="3"/>
      <c r="J44"/>
      <c r="K44"/>
      <c r="L44"/>
    </row>
    <row r="45" spans="1:18">
      <c r="B45" s="1"/>
      <c r="C45" s="3"/>
      <c r="D45" s="3"/>
      <c r="E45" s="3"/>
      <c r="F45" s="3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B46" s="1"/>
      <c r="C46" s="3"/>
      <c r="D46" s="3"/>
      <c r="E46" s="3"/>
      <c r="F46" s="3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B47" s="1"/>
      <c r="C47" s="3"/>
      <c r="D47" s="3"/>
      <c r="E47" s="3"/>
      <c r="F47" s="3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B48" s="1"/>
      <c r="C48" s="3"/>
      <c r="D48" s="3"/>
      <c r="E48" s="3"/>
      <c r="F48" s="3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>
      <c r="B49" s="1"/>
      <c r="C49" s="3"/>
      <c r="D49" s="3"/>
      <c r="E49" s="3"/>
      <c r="F49" s="3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>
      <c r="B50" s="1"/>
      <c r="C50" s="3"/>
      <c r="D50" s="3"/>
      <c r="E50" s="3"/>
      <c r="F50" s="3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>
      <c r="B51" s="1"/>
      <c r="C51" s="3"/>
      <c r="D51" s="3"/>
      <c r="E51" s="3"/>
      <c r="F51" s="3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>
      <c r="B52" s="1"/>
      <c r="C52" s="3"/>
      <c r="D52" s="3"/>
      <c r="E52" s="3"/>
      <c r="F52" s="3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>
      <c r="B53" s="1"/>
      <c r="C53" s="3"/>
      <c r="D53" s="3"/>
      <c r="E53" s="3"/>
      <c r="F53" s="3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>
      <c r="B54" s="1"/>
      <c r="C54" s="3"/>
      <c r="D54" s="3"/>
      <c r="E54" s="3"/>
      <c r="F54" s="3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>
      <c r="B55" s="1"/>
      <c r="C55" s="3"/>
      <c r="D55" s="3"/>
      <c r="E55" s="3"/>
      <c r="F55" s="3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>
      <c r="C56" s="3"/>
      <c r="D56" s="3"/>
      <c r="E56" s="3"/>
      <c r="F56" s="3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>
      <c r="C57" s="3"/>
      <c r="D57" s="3"/>
      <c r="E57" s="3"/>
      <c r="F57" s="3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>
      <c r="C58" s="3"/>
      <c r="D58" s="3"/>
      <c r="E58" s="3"/>
      <c r="F58" s="3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>
      <c r="K59" s="3"/>
      <c r="L59" s="3"/>
      <c r="M59" s="3"/>
      <c r="N59" s="3"/>
      <c r="O59" s="3"/>
      <c r="P59" s="3"/>
      <c r="Q59" s="3"/>
      <c r="R59" s="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3"/>
  <sheetViews>
    <sheetView zoomScale="115" zoomScaleNormal="115" workbookViewId="0">
      <selection activeCell="I6" sqref="I6"/>
    </sheetView>
  </sheetViews>
  <sheetFormatPr baseColWidth="10" defaultColWidth="11.44140625" defaultRowHeight="14.4"/>
  <cols>
    <col min="1" max="1" width="18.5546875" customWidth="1"/>
    <col min="2" max="3" width="5.6640625" style="1" customWidth="1"/>
    <col min="4" max="4" width="13.109375" customWidth="1"/>
    <col min="5" max="5" width="13.33203125" style="116" bestFit="1" customWidth="1"/>
    <col min="6" max="6" width="3.6640625" customWidth="1"/>
    <col min="7" max="7" width="3.33203125" customWidth="1"/>
    <col min="8" max="8" width="4.109375" style="1" customWidth="1"/>
    <col min="9" max="9" width="13.6640625" bestFit="1" customWidth="1"/>
  </cols>
  <sheetData>
    <row r="1" spans="1:24" ht="15.6">
      <c r="A1" s="12" t="s">
        <v>31</v>
      </c>
      <c r="B1" s="12"/>
      <c r="C1" s="12"/>
      <c r="D1" s="137"/>
      <c r="E1" s="138"/>
      <c r="F1" s="137" t="s">
        <v>32</v>
      </c>
      <c r="G1" s="137"/>
      <c r="H1" s="137"/>
      <c r="I1" s="137">
        <f>Regnskapsår</f>
        <v>2020</v>
      </c>
      <c r="J1" s="134"/>
      <c r="S1" s="40"/>
      <c r="T1" s="40"/>
      <c r="U1" s="40"/>
      <c r="V1" s="40"/>
      <c r="W1" s="40"/>
      <c r="X1" s="40"/>
    </row>
    <row r="2" spans="1:24" ht="15.6">
      <c r="A2" s="137" t="str">
        <f>Førsteside!C10</f>
        <v>Forum for natur og friluftsliv i Innlandet</v>
      </c>
      <c r="B2" s="137"/>
      <c r="C2" s="137"/>
      <c r="D2" s="137"/>
      <c r="E2" s="138"/>
      <c r="F2" s="137"/>
      <c r="G2" s="137"/>
      <c r="H2" s="137"/>
      <c r="I2" s="134"/>
      <c r="J2" s="134"/>
    </row>
    <row r="3" spans="1:24">
      <c r="A3" s="30"/>
      <c r="B3" s="30"/>
      <c r="C3" s="30"/>
      <c r="D3" s="5"/>
      <c r="E3" s="42"/>
      <c r="F3" s="5"/>
      <c r="G3" s="5"/>
      <c r="H3" s="5"/>
      <c r="K3" s="1"/>
      <c r="L3" s="1"/>
      <c r="M3" s="1"/>
      <c r="N3" s="1"/>
      <c r="O3" s="1"/>
      <c r="P3" s="1"/>
      <c r="Q3" s="1"/>
      <c r="R3" s="1"/>
    </row>
    <row r="4" spans="1:24" s="1" customFormat="1">
      <c r="A4" s="45"/>
      <c r="B4" s="45"/>
      <c r="C4" s="45"/>
      <c r="D4" s="9"/>
      <c r="E4" s="120" t="s">
        <v>430</v>
      </c>
      <c r="F4" s="54"/>
      <c r="G4" s="11" t="s">
        <v>105</v>
      </c>
      <c r="H4" s="11"/>
      <c r="K4"/>
      <c r="L4"/>
      <c r="M4"/>
      <c r="N4"/>
      <c r="O4"/>
      <c r="P4"/>
      <c r="Q4"/>
      <c r="R4"/>
    </row>
    <row r="5" spans="1:24">
      <c r="A5" s="50" t="s">
        <v>33</v>
      </c>
      <c r="B5" s="50"/>
      <c r="C5" s="50"/>
      <c r="D5" s="5"/>
      <c r="E5" s="42"/>
      <c r="F5" s="5"/>
      <c r="G5" s="5"/>
      <c r="H5" s="5"/>
    </row>
    <row r="6" spans="1:24">
      <c r="A6" s="45"/>
      <c r="B6" s="45"/>
      <c r="C6" s="45"/>
      <c r="D6" s="5"/>
      <c r="E6" s="42"/>
      <c r="F6" s="5"/>
      <c r="G6" s="5"/>
      <c r="H6" s="5"/>
    </row>
    <row r="7" spans="1:24">
      <c r="A7" s="50" t="s">
        <v>34</v>
      </c>
      <c r="B7" s="50"/>
      <c r="C7" s="50"/>
      <c r="D7" s="5"/>
      <c r="E7" s="42"/>
      <c r="F7" s="5"/>
      <c r="G7" s="5"/>
      <c r="H7" s="5"/>
    </row>
    <row r="8" spans="1:24">
      <c r="A8" s="45" t="s">
        <v>35</v>
      </c>
      <c r="B8" s="45"/>
      <c r="C8" s="45"/>
      <c r="D8" s="5"/>
      <c r="E8" s="102"/>
      <c r="F8" s="5"/>
      <c r="G8" s="5"/>
      <c r="H8" s="5"/>
    </row>
    <row r="9" spans="1:24">
      <c r="A9" s="55" t="s">
        <v>36</v>
      </c>
      <c r="B9" s="55"/>
      <c r="C9" s="55"/>
      <c r="D9" s="51"/>
      <c r="E9" s="113">
        <f>SUM(E8)</f>
        <v>0</v>
      </c>
      <c r="F9" s="51"/>
      <c r="G9" s="51"/>
      <c r="H9" s="51"/>
    </row>
    <row r="10" spans="1:24">
      <c r="A10" s="45"/>
      <c r="B10" s="45"/>
      <c r="C10" s="45"/>
      <c r="D10" s="5"/>
      <c r="E10" s="112"/>
      <c r="F10" s="5"/>
      <c r="G10" s="5"/>
      <c r="H10" s="5"/>
    </row>
    <row r="11" spans="1:24">
      <c r="A11" s="50" t="s">
        <v>37</v>
      </c>
      <c r="B11" s="50"/>
      <c r="C11" s="50"/>
      <c r="D11" s="5"/>
      <c r="E11" s="112"/>
      <c r="F11" s="5"/>
      <c r="G11" s="5"/>
      <c r="H11" s="5"/>
    </row>
    <row r="12" spans="1:24">
      <c r="A12" s="45" t="s">
        <v>38</v>
      </c>
      <c r="B12" s="45"/>
      <c r="C12" s="45"/>
      <c r="D12" s="5"/>
      <c r="E12" s="118"/>
      <c r="F12" s="5"/>
      <c r="G12" s="5"/>
      <c r="H12" s="5"/>
    </row>
    <row r="13" spans="1:24">
      <c r="A13" s="45" t="s">
        <v>39</v>
      </c>
      <c r="B13" s="45"/>
      <c r="C13" s="45"/>
      <c r="D13" s="5"/>
      <c r="E13" s="118"/>
      <c r="F13" s="5"/>
      <c r="G13" s="5"/>
      <c r="H13" s="5"/>
    </row>
    <row r="14" spans="1:24">
      <c r="A14" s="56" t="s">
        <v>40</v>
      </c>
      <c r="B14" s="56"/>
      <c r="C14" s="56"/>
      <c r="D14" s="51"/>
      <c r="E14" s="113">
        <f>SUM(E12:E13)</f>
        <v>0</v>
      </c>
      <c r="F14" s="51"/>
      <c r="G14" s="51"/>
      <c r="H14" s="51"/>
    </row>
    <row r="15" spans="1:24">
      <c r="A15" s="45"/>
      <c r="B15" s="45"/>
      <c r="C15" s="45"/>
      <c r="D15" s="5"/>
      <c r="E15" s="112"/>
      <c r="F15" s="5"/>
      <c r="G15" s="5"/>
      <c r="H15" s="5"/>
    </row>
    <row r="16" spans="1:24">
      <c r="A16" s="45" t="s">
        <v>41</v>
      </c>
      <c r="B16" s="45"/>
      <c r="C16" s="45"/>
      <c r="D16" s="5"/>
      <c r="E16" s="118">
        <v>348937</v>
      </c>
      <c r="F16" s="5"/>
      <c r="G16" s="45">
        <v>2</v>
      </c>
      <c r="H16" s="45"/>
    </row>
    <row r="17" spans="1:18">
      <c r="A17" s="56" t="s">
        <v>42</v>
      </c>
      <c r="B17" s="56"/>
      <c r="C17" s="56"/>
      <c r="D17" s="51"/>
      <c r="E17" s="113">
        <f>SUM(E16)</f>
        <v>348937</v>
      </c>
      <c r="F17" s="51"/>
      <c r="G17" s="55"/>
      <c r="H17" s="55"/>
      <c r="K17" s="1"/>
      <c r="L17" s="1"/>
      <c r="M17" s="1"/>
      <c r="N17" s="1"/>
      <c r="O17" s="1"/>
      <c r="P17" s="1"/>
      <c r="Q17" s="1"/>
      <c r="R17" s="1"/>
    </row>
    <row r="18" spans="1:18" s="1" customFormat="1">
      <c r="A18" s="57"/>
      <c r="B18" s="57"/>
      <c r="C18" s="57"/>
      <c r="D18" s="52"/>
      <c r="E18" s="114"/>
      <c r="F18" s="52"/>
      <c r="G18" s="57"/>
      <c r="H18" s="57"/>
      <c r="K18"/>
      <c r="L18"/>
      <c r="M18"/>
      <c r="N18"/>
      <c r="O18"/>
      <c r="P18"/>
      <c r="Q18"/>
      <c r="R18"/>
    </row>
    <row r="19" spans="1:18">
      <c r="A19" s="56" t="s">
        <v>43</v>
      </c>
      <c r="B19" s="56"/>
      <c r="C19" s="56"/>
      <c r="D19" s="51"/>
      <c r="E19" s="113">
        <f>E14+E17</f>
        <v>348937</v>
      </c>
      <c r="F19" s="51"/>
      <c r="G19" s="51"/>
      <c r="H19" s="51"/>
    </row>
    <row r="20" spans="1:18">
      <c r="A20" s="45"/>
      <c r="B20" s="45"/>
      <c r="C20" s="45"/>
      <c r="D20" s="5"/>
      <c r="E20" s="112"/>
      <c r="F20" s="5"/>
      <c r="G20" s="5"/>
      <c r="H20" s="5"/>
    </row>
    <row r="21" spans="1:18" ht="15" thickBot="1">
      <c r="A21" s="58" t="s">
        <v>44</v>
      </c>
      <c r="B21" s="58"/>
      <c r="C21" s="58"/>
      <c r="D21" s="47"/>
      <c r="E21" s="115">
        <f>E9+E19</f>
        <v>348937</v>
      </c>
      <c r="F21" s="53"/>
      <c r="G21" s="53"/>
      <c r="H21" s="53"/>
    </row>
    <row r="22" spans="1:18" ht="15" thickTop="1">
      <c r="A22" s="59"/>
      <c r="B22" s="59"/>
      <c r="C22" s="59"/>
      <c r="D22" s="5"/>
      <c r="E22" s="119"/>
      <c r="F22" s="5"/>
      <c r="G22" s="59"/>
      <c r="H22" s="59"/>
    </row>
    <row r="23" spans="1:18">
      <c r="A23" s="50" t="s">
        <v>45</v>
      </c>
      <c r="B23" s="50"/>
      <c r="C23" s="50"/>
      <c r="D23" s="5"/>
      <c r="E23" s="112"/>
      <c r="F23" s="5"/>
      <c r="G23" s="5"/>
      <c r="H23" s="5"/>
    </row>
    <row r="24" spans="1:18">
      <c r="A24" s="45"/>
      <c r="B24" s="45"/>
      <c r="C24" s="45"/>
      <c r="D24" s="5"/>
      <c r="E24" s="112"/>
      <c r="F24" s="5"/>
      <c r="G24" s="5"/>
      <c r="H24" s="5"/>
    </row>
    <row r="25" spans="1:18">
      <c r="A25" s="50" t="s">
        <v>46</v>
      </c>
      <c r="B25" s="50"/>
      <c r="C25" s="50"/>
      <c r="D25" s="5"/>
      <c r="E25" s="112"/>
      <c r="F25" s="5"/>
      <c r="G25" s="5"/>
      <c r="H25" s="5"/>
    </row>
    <row r="26" spans="1:18">
      <c r="A26" s="45" t="s">
        <v>47</v>
      </c>
      <c r="B26" s="45"/>
      <c r="C26" s="45"/>
      <c r="D26" s="5"/>
      <c r="E26" s="102">
        <v>242979</v>
      </c>
      <c r="F26" s="5"/>
      <c r="G26" s="45">
        <v>3</v>
      </c>
      <c r="H26" s="45"/>
      <c r="K26" s="99"/>
      <c r="L26" s="99"/>
      <c r="M26" s="99"/>
      <c r="N26" s="99"/>
      <c r="O26" s="99"/>
      <c r="P26" s="99"/>
      <c r="Q26" s="99"/>
      <c r="R26" s="99"/>
    </row>
    <row r="27" spans="1:18" s="99" customFormat="1">
      <c r="A27" s="45" t="s">
        <v>429</v>
      </c>
      <c r="B27" s="45"/>
      <c r="C27" s="45"/>
      <c r="D27" s="5"/>
      <c r="E27" s="102">
        <v>112782.94</v>
      </c>
      <c r="F27" s="5"/>
      <c r="G27" s="45"/>
      <c r="H27" s="45"/>
      <c r="K27"/>
      <c r="L27"/>
      <c r="M27"/>
      <c r="N27"/>
      <c r="O27"/>
      <c r="P27"/>
      <c r="Q27"/>
      <c r="R27"/>
    </row>
    <row r="28" spans="1:18">
      <c r="A28" s="45" t="s">
        <v>48</v>
      </c>
      <c r="B28" s="45"/>
      <c r="C28" s="45"/>
      <c r="D28" s="5"/>
      <c r="E28" s="102">
        <f>Resultatregnskap!D42*-1</f>
        <v>-12873.56000000003</v>
      </c>
      <c r="F28" s="5"/>
      <c r="G28" s="5"/>
      <c r="H28" s="5"/>
    </row>
    <row r="29" spans="1:18">
      <c r="A29" s="56" t="s">
        <v>49</v>
      </c>
      <c r="B29" s="56"/>
      <c r="C29" s="56"/>
      <c r="D29" s="51"/>
      <c r="E29" s="113">
        <f>SUM(E26:E28)</f>
        <v>342888.37999999995</v>
      </c>
      <c r="F29" s="51"/>
      <c r="G29" s="51"/>
      <c r="H29" s="51"/>
    </row>
    <row r="30" spans="1:18">
      <c r="A30" s="45"/>
      <c r="B30" s="45"/>
      <c r="C30" s="45"/>
      <c r="D30" s="5"/>
      <c r="E30" s="112"/>
      <c r="F30" s="5"/>
      <c r="G30" s="5"/>
      <c r="H30" s="5"/>
    </row>
    <row r="31" spans="1:18">
      <c r="A31" s="50" t="s">
        <v>50</v>
      </c>
      <c r="B31" s="50"/>
      <c r="C31" s="50"/>
      <c r="D31" s="5"/>
      <c r="E31" s="112"/>
      <c r="F31" s="5"/>
      <c r="G31" s="5"/>
      <c r="H31" s="5"/>
    </row>
    <row r="32" spans="1:18">
      <c r="A32" s="45" t="s">
        <v>51</v>
      </c>
      <c r="B32" s="45"/>
      <c r="C32" s="45"/>
      <c r="D32" s="5"/>
      <c r="E32" s="102">
        <f>6048+0.28</f>
        <v>6048.28</v>
      </c>
      <c r="F32" s="5"/>
      <c r="G32" s="5"/>
      <c r="H32" s="5"/>
      <c r="K32" s="1"/>
      <c r="L32" s="1"/>
      <c r="M32" s="1"/>
      <c r="N32" s="1"/>
      <c r="O32" s="1"/>
      <c r="P32" s="1"/>
      <c r="Q32" s="1"/>
      <c r="R32" s="1"/>
    </row>
    <row r="33" spans="1:18" s="1" customFormat="1">
      <c r="A33" s="45" t="s">
        <v>101</v>
      </c>
      <c r="B33" s="45"/>
      <c r="C33" s="45"/>
      <c r="D33" s="5"/>
      <c r="E33" s="102"/>
      <c r="F33" s="5"/>
      <c r="G33" s="5"/>
      <c r="H33" s="5"/>
      <c r="K33"/>
      <c r="L33"/>
      <c r="M33"/>
      <c r="N33"/>
      <c r="O33"/>
      <c r="P33"/>
      <c r="Q33"/>
      <c r="R33"/>
    </row>
    <row r="34" spans="1:18">
      <c r="A34" s="45" t="s">
        <v>52</v>
      </c>
      <c r="B34" s="45"/>
      <c r="C34" s="45"/>
      <c r="D34" s="5"/>
      <c r="E34" s="102"/>
      <c r="F34" s="5"/>
      <c r="G34" s="5"/>
      <c r="H34" s="5"/>
    </row>
    <row r="35" spans="1:18">
      <c r="A35" s="45" t="s">
        <v>53</v>
      </c>
      <c r="B35" s="45"/>
      <c r="C35" s="45"/>
      <c r="D35" s="5"/>
      <c r="E35" s="102"/>
      <c r="F35" s="5"/>
      <c r="G35" s="5"/>
      <c r="H35" s="5"/>
    </row>
    <row r="36" spans="1:18">
      <c r="A36" s="56" t="s">
        <v>54</v>
      </c>
      <c r="B36" s="56"/>
      <c r="C36" s="56"/>
      <c r="D36" s="51"/>
      <c r="E36" s="113">
        <f>SUM(E32:E35)</f>
        <v>6048.28</v>
      </c>
      <c r="F36" s="51"/>
      <c r="G36" s="51"/>
      <c r="H36" s="51"/>
    </row>
    <row r="37" spans="1:18">
      <c r="A37" s="5"/>
      <c r="B37" s="5"/>
      <c r="C37" s="5"/>
      <c r="D37" s="5"/>
      <c r="E37" s="112"/>
      <c r="F37" s="5"/>
      <c r="G37" s="5"/>
      <c r="H37" s="5"/>
    </row>
    <row r="38" spans="1:18" ht="19.5" customHeight="1" thickBot="1">
      <c r="A38" s="58" t="s">
        <v>55</v>
      </c>
      <c r="B38" s="58"/>
      <c r="C38" s="58"/>
      <c r="D38" s="47"/>
      <c r="E38" s="115">
        <f>E29+E36</f>
        <v>348936.66</v>
      </c>
      <c r="F38" s="53"/>
      <c r="G38" s="53"/>
      <c r="H38" s="53"/>
      <c r="K38" s="74"/>
      <c r="L38" s="74"/>
      <c r="M38" s="74"/>
      <c r="N38" s="74"/>
      <c r="O38" s="74"/>
    </row>
    <row r="39" spans="1:18" ht="29.1" customHeight="1" thickTop="1">
      <c r="A39" s="5"/>
      <c r="B39" s="5"/>
      <c r="C39" s="5"/>
      <c r="D39" s="5"/>
      <c r="F39" s="5"/>
      <c r="G39" s="5"/>
      <c r="H39" s="5"/>
      <c r="I39" s="74"/>
      <c r="J39" s="74"/>
    </row>
    <row r="40" spans="1:18">
      <c r="A40" s="62" t="s">
        <v>56</v>
      </c>
      <c r="B40" s="48"/>
      <c r="C40" s="48"/>
      <c r="D40" s="48"/>
      <c r="E40" s="63"/>
      <c r="F40" s="48"/>
      <c r="G40" s="48"/>
      <c r="H40" s="48"/>
    </row>
    <row r="41" spans="1:18">
      <c r="A41" s="48"/>
      <c r="B41" s="48"/>
      <c r="C41" s="48"/>
      <c r="D41" s="48"/>
      <c r="E41" s="63"/>
      <c r="F41" s="48"/>
      <c r="G41" s="48"/>
      <c r="H41" s="48"/>
      <c r="K41" s="40" t="s">
        <v>102</v>
      </c>
      <c r="L41" s="1"/>
      <c r="M41" s="1"/>
      <c r="N41" s="1"/>
      <c r="O41" s="1"/>
      <c r="P41" s="1"/>
      <c r="Q41" s="1"/>
      <c r="R41" s="1"/>
    </row>
    <row r="42" spans="1:18" s="1" customFormat="1" ht="33" customHeight="1">
      <c r="A42" s="61" t="s">
        <v>57</v>
      </c>
      <c r="B42" s="31"/>
      <c r="C42" s="61" t="s">
        <v>57</v>
      </c>
      <c r="D42" s="61"/>
      <c r="E42" s="116"/>
      <c r="F42" s="61" t="s">
        <v>57</v>
      </c>
      <c r="G42" s="61"/>
      <c r="H42" s="61"/>
      <c r="I42" s="61"/>
      <c r="K42" s="40"/>
      <c r="N42"/>
      <c r="O42"/>
      <c r="P42"/>
      <c r="Q42"/>
      <c r="R42"/>
    </row>
    <row r="43" spans="1:18">
      <c r="A43" s="61" t="s">
        <v>58</v>
      </c>
      <c r="B43" s="31"/>
      <c r="C43" s="61" t="s">
        <v>59</v>
      </c>
      <c r="D43" s="61"/>
      <c r="F43" s="61" t="s">
        <v>59</v>
      </c>
      <c r="G43" s="61"/>
      <c r="H43" s="61"/>
      <c r="I43" s="61"/>
      <c r="J43" s="1"/>
      <c r="K43" s="40"/>
      <c r="L43" s="1"/>
      <c r="M43" s="1"/>
    </row>
    <row r="44" spans="1:18">
      <c r="A44" s="61" t="s">
        <v>60</v>
      </c>
      <c r="B44" s="31"/>
      <c r="C44" s="61" t="s">
        <v>61</v>
      </c>
      <c r="D44" s="61"/>
      <c r="F44" s="61" t="s">
        <v>62</v>
      </c>
      <c r="G44" s="61"/>
      <c r="H44" s="61"/>
      <c r="I44" s="61"/>
      <c r="J44" s="1"/>
      <c r="K44" s="40"/>
      <c r="L44" s="1"/>
      <c r="M44" s="1"/>
    </row>
    <row r="45" spans="1:18">
      <c r="A45" s="31"/>
      <c r="B45" s="31"/>
      <c r="C45" s="31"/>
      <c r="D45" s="31"/>
      <c r="E45" s="117"/>
      <c r="F45" s="31"/>
      <c r="G45" s="31"/>
      <c r="H45" s="31"/>
      <c r="I45" s="31"/>
      <c r="J45" s="1"/>
      <c r="K45" s="40"/>
      <c r="L45" s="1"/>
      <c r="M45" s="1"/>
      <c r="N45" s="1"/>
      <c r="O45" s="1"/>
      <c r="P45" s="1"/>
      <c r="Q45" s="1"/>
      <c r="R45" s="1"/>
    </row>
    <row r="46" spans="1:18" s="1" customFormat="1" ht="33.6" customHeight="1">
      <c r="A46" s="61" t="s">
        <v>57</v>
      </c>
      <c r="B46" s="31"/>
      <c r="C46" s="64" t="s">
        <v>57</v>
      </c>
      <c r="D46" s="64"/>
      <c r="E46" s="116"/>
      <c r="F46" s="61" t="s">
        <v>57</v>
      </c>
      <c r="G46" s="61"/>
      <c r="H46" s="61"/>
      <c r="I46" s="61"/>
      <c r="K46" s="40"/>
    </row>
    <row r="47" spans="1:18" s="1" customFormat="1">
      <c r="A47" s="61" t="s">
        <v>58</v>
      </c>
      <c r="B47" s="31"/>
      <c r="C47" s="64" t="s">
        <v>59</v>
      </c>
      <c r="D47" s="64"/>
      <c r="E47" s="116"/>
      <c r="F47" s="61" t="s">
        <v>58</v>
      </c>
      <c r="G47" s="61"/>
      <c r="H47" s="61"/>
      <c r="I47" s="61"/>
      <c r="K47" s="40"/>
      <c r="N47"/>
      <c r="O47"/>
      <c r="P47"/>
      <c r="Q47"/>
      <c r="R47"/>
    </row>
    <row r="48" spans="1:18">
      <c r="A48" s="61" t="s">
        <v>62</v>
      </c>
      <c r="B48" s="31"/>
      <c r="C48" s="64" t="s">
        <v>62</v>
      </c>
      <c r="D48" s="64"/>
      <c r="F48" s="61" t="s">
        <v>111</v>
      </c>
      <c r="G48" s="61"/>
      <c r="H48" s="61"/>
      <c r="I48" s="61"/>
      <c r="J48" s="1"/>
      <c r="K48" s="1"/>
      <c r="L48" s="1"/>
      <c r="M48" s="1"/>
    </row>
    <row r="49" spans="1:13">
      <c r="A49" s="31"/>
      <c r="B49" s="31"/>
      <c r="C49" s="31"/>
      <c r="D49" s="31"/>
      <c r="E49" s="117"/>
      <c r="F49" s="31"/>
      <c r="G49" s="31"/>
      <c r="H49" s="31"/>
      <c r="I49" s="31"/>
      <c r="J49" s="1"/>
      <c r="K49" s="1"/>
      <c r="L49" s="1"/>
      <c r="M49" s="1"/>
    </row>
    <row r="50" spans="1:13">
      <c r="A50" s="5"/>
      <c r="D50" s="5"/>
      <c r="E50" s="42"/>
      <c r="F50" s="1"/>
      <c r="G50" s="1"/>
      <c r="I50" s="1"/>
      <c r="J50" s="1"/>
    </row>
    <row r="51" spans="1:13">
      <c r="A51" s="1"/>
      <c r="D51" s="5"/>
    </row>
    <row r="52" spans="1:13">
      <c r="A52" s="5"/>
      <c r="D52" s="5"/>
      <c r="E52" s="42"/>
    </row>
    <row r="53" spans="1:13">
      <c r="A53" s="1"/>
      <c r="D53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topLeftCell="A21" zoomScale="130" zoomScaleNormal="130" workbookViewId="0">
      <selection activeCell="E40" sqref="E40"/>
    </sheetView>
  </sheetViews>
  <sheetFormatPr baseColWidth="10" defaultColWidth="11.44140625" defaultRowHeight="14.4"/>
  <cols>
    <col min="1" max="1" width="25.33203125" customWidth="1"/>
    <col min="2" max="2" width="8.6640625" customWidth="1"/>
    <col min="4" max="4" width="14.33203125" customWidth="1"/>
    <col min="5" max="5" width="12.33203125" bestFit="1" customWidth="1"/>
    <col min="7" max="7" width="27.6640625" customWidth="1"/>
    <col min="12" max="12" width="22.5546875" customWidth="1"/>
  </cols>
  <sheetData>
    <row r="1" spans="1:6" ht="17.399999999999999">
      <c r="A1" s="4" t="s">
        <v>63</v>
      </c>
      <c r="B1" s="5"/>
      <c r="C1" s="5">
        <f>Førsteside!C22</f>
        <v>2020</v>
      </c>
      <c r="D1" s="5"/>
      <c r="E1" s="5"/>
      <c r="F1" s="5"/>
    </row>
    <row r="2" spans="1:6">
      <c r="A2" s="5" t="str">
        <f>Førsteside!C10</f>
        <v>Forum for natur og friluftsliv i Innlandet</v>
      </c>
      <c r="B2" s="5"/>
      <c r="C2" s="5"/>
      <c r="D2" s="5"/>
      <c r="E2" s="5"/>
      <c r="F2" s="5"/>
    </row>
    <row r="3" spans="1:6">
      <c r="A3" s="7"/>
      <c r="B3" s="5"/>
      <c r="C3" s="5"/>
      <c r="D3" s="5"/>
      <c r="E3" s="5"/>
      <c r="F3" s="5"/>
    </row>
    <row r="4" spans="1:6" s="1" customFormat="1">
      <c r="A4" s="7"/>
      <c r="B4" s="5"/>
      <c r="C4" s="5"/>
      <c r="D4" s="5"/>
      <c r="E4" s="5"/>
      <c r="F4" s="5"/>
    </row>
    <row r="5" spans="1:6">
      <c r="A5" s="19" t="s">
        <v>64</v>
      </c>
      <c r="B5" s="5"/>
      <c r="C5" s="5"/>
      <c r="D5" s="5"/>
      <c r="E5" s="5"/>
      <c r="F5" s="5"/>
    </row>
    <row r="6" spans="1:6">
      <c r="A6" s="15" t="s">
        <v>65</v>
      </c>
      <c r="B6" s="5"/>
      <c r="C6" s="5"/>
      <c r="D6" s="5"/>
      <c r="E6" s="5"/>
      <c r="F6" s="5"/>
    </row>
    <row r="7" spans="1:6">
      <c r="A7" s="15"/>
      <c r="B7" s="5"/>
      <c r="C7" s="5"/>
      <c r="D7" s="5"/>
      <c r="E7" s="5"/>
      <c r="F7" s="5"/>
    </row>
    <row r="8" spans="1:6" ht="40.5" customHeight="1">
      <c r="A8" s="141" t="s">
        <v>299</v>
      </c>
      <c r="B8" s="142"/>
      <c r="C8" s="142"/>
      <c r="D8" s="142"/>
      <c r="E8" s="142"/>
      <c r="F8" s="142"/>
    </row>
    <row r="9" spans="1:6">
      <c r="A9" s="15"/>
      <c r="B9" s="5"/>
      <c r="C9" s="5"/>
      <c r="D9" s="5"/>
      <c r="E9" s="5"/>
      <c r="F9" s="5"/>
    </row>
    <row r="10" spans="1:6" ht="29.7" customHeight="1">
      <c r="A10" s="141" t="s">
        <v>300</v>
      </c>
      <c r="B10" s="142"/>
      <c r="C10" s="142"/>
      <c r="D10" s="142"/>
      <c r="E10" s="142"/>
      <c r="F10" s="142"/>
    </row>
    <row r="11" spans="1:6">
      <c r="A11" s="15"/>
      <c r="B11" s="5"/>
      <c r="C11" s="5"/>
      <c r="D11" s="5"/>
      <c r="E11" s="5"/>
      <c r="F11" s="5"/>
    </row>
    <row r="12" spans="1:6" ht="28.5" customHeight="1">
      <c r="A12" s="141" t="s">
        <v>301</v>
      </c>
      <c r="B12" s="142"/>
      <c r="C12" s="142"/>
      <c r="D12" s="142"/>
      <c r="E12" s="142"/>
      <c r="F12" s="142"/>
    </row>
    <row r="13" spans="1:6">
      <c r="A13" s="15"/>
      <c r="B13" s="5"/>
      <c r="C13" s="5"/>
      <c r="D13" s="5"/>
      <c r="E13" s="5"/>
      <c r="F13" s="5"/>
    </row>
    <row r="14" spans="1:6" ht="12.75" customHeight="1">
      <c r="A14" s="141" t="s">
        <v>66</v>
      </c>
      <c r="B14" s="142"/>
      <c r="C14" s="142"/>
      <c r="D14" s="142"/>
      <c r="E14" s="142"/>
      <c r="F14" s="142"/>
    </row>
    <row r="15" spans="1:6">
      <c r="A15" s="15"/>
      <c r="B15" s="5"/>
      <c r="C15" s="5"/>
      <c r="D15" s="5"/>
      <c r="E15" s="5"/>
      <c r="F15" s="5"/>
    </row>
    <row r="16" spans="1:6" ht="32.25" customHeight="1">
      <c r="A16" s="141" t="s">
        <v>302</v>
      </c>
      <c r="B16" s="142"/>
      <c r="C16" s="142"/>
      <c r="D16" s="142"/>
      <c r="E16" s="142"/>
      <c r="F16" s="142"/>
    </row>
    <row r="17" spans="1:12" ht="15">
      <c r="A17" s="8"/>
      <c r="B17" s="5"/>
      <c r="C17" s="5"/>
      <c r="D17" s="5"/>
      <c r="E17" s="5"/>
      <c r="F17" s="5"/>
      <c r="G17" s="1"/>
      <c r="H17" s="1"/>
      <c r="I17" s="1"/>
      <c r="J17" s="1"/>
      <c r="K17" s="1"/>
      <c r="L17" s="1"/>
    </row>
    <row r="18" spans="1:12" ht="15.6">
      <c r="A18" s="12" t="s">
        <v>295</v>
      </c>
      <c r="B18" s="5"/>
      <c r="C18" s="5"/>
      <c r="D18" s="5"/>
      <c r="E18" s="5"/>
      <c r="F18" s="5"/>
      <c r="G18" s="1"/>
      <c r="H18" s="1"/>
      <c r="I18" s="1"/>
      <c r="J18" s="1"/>
      <c r="K18" s="1"/>
      <c r="L18" s="1"/>
    </row>
    <row r="19" spans="1:12" ht="31.5" customHeight="1">
      <c r="A19" s="141" t="s">
        <v>296</v>
      </c>
      <c r="B19" s="142"/>
      <c r="C19" s="142"/>
      <c r="D19" s="142"/>
      <c r="E19" s="142"/>
      <c r="F19" s="142"/>
    </row>
    <row r="20" spans="1:12" ht="45" customHeight="1">
      <c r="A20" s="141" t="s">
        <v>441</v>
      </c>
      <c r="B20" s="142"/>
      <c r="C20" s="142"/>
      <c r="D20" s="142"/>
      <c r="E20" s="142"/>
      <c r="F20" s="142"/>
    </row>
    <row r="21" spans="1:12">
      <c r="A21" s="141" t="s">
        <v>87</v>
      </c>
      <c r="B21" s="142"/>
      <c r="C21" s="142"/>
      <c r="D21" s="142"/>
      <c r="E21" s="142"/>
      <c r="F21" s="142"/>
    </row>
    <row r="23" spans="1:12" ht="15.6">
      <c r="A23" s="12" t="s">
        <v>297</v>
      </c>
      <c r="B23" s="5"/>
      <c r="C23" s="5"/>
      <c r="D23" s="5"/>
      <c r="E23" s="5"/>
      <c r="F23" s="5"/>
    </row>
    <row r="24" spans="1:12" s="1" customFormat="1">
      <c r="A24" s="45" t="s">
        <v>88</v>
      </c>
      <c r="B24" s="5"/>
      <c r="C24" s="5"/>
      <c r="D24" s="5"/>
      <c r="E24" s="5"/>
      <c r="F24" s="5"/>
    </row>
    <row r="25" spans="1:12" s="1" customFormat="1">
      <c r="A25" s="45"/>
      <c r="B25" s="5"/>
      <c r="C25" s="5"/>
      <c r="D25" s="5">
        <f>Førsteside!C22</f>
        <v>2020</v>
      </c>
      <c r="E25" s="5"/>
    </row>
    <row r="26" spans="1:12" s="1" customFormat="1">
      <c r="A26" s="13" t="s">
        <v>431</v>
      </c>
      <c r="B26" s="5"/>
      <c r="C26" s="5"/>
      <c r="D26" s="121">
        <v>62935</v>
      </c>
      <c r="E26" s="5"/>
    </row>
    <row r="27" spans="1:12" s="1" customFormat="1">
      <c r="A27" s="13" t="s">
        <v>432</v>
      </c>
      <c r="B27" s="5"/>
      <c r="C27" s="5"/>
      <c r="D27" s="121">
        <v>295847</v>
      </c>
      <c r="E27" s="5"/>
    </row>
    <row r="28" spans="1:12" ht="15" thickBot="1">
      <c r="A28" s="45"/>
      <c r="B28" s="5"/>
      <c r="C28" s="5"/>
      <c r="D28" s="122">
        <f>SUM(D26:D27)</f>
        <v>358782</v>
      </c>
      <c r="E28" s="5"/>
    </row>
    <row r="29" spans="1:12" ht="15" thickTop="1">
      <c r="A29" s="50"/>
      <c r="B29" s="5"/>
      <c r="C29" s="5"/>
      <c r="D29" s="5"/>
      <c r="E29" s="5"/>
    </row>
    <row r="30" spans="1:12" ht="15.6">
      <c r="A30" s="12" t="s">
        <v>298</v>
      </c>
      <c r="B30" s="5"/>
      <c r="C30" s="5"/>
      <c r="D30" s="15"/>
      <c r="E30" s="15"/>
      <c r="F30" s="5"/>
    </row>
    <row r="31" spans="1:12">
      <c r="A31" s="15"/>
      <c r="B31" s="5"/>
      <c r="C31" s="5"/>
      <c r="D31" s="45"/>
      <c r="E31" s="44"/>
      <c r="F31" s="5"/>
    </row>
    <row r="32" spans="1:12">
      <c r="A32" s="45" t="s">
        <v>89</v>
      </c>
      <c r="B32" s="7"/>
      <c r="C32" s="5"/>
      <c r="D32" s="121">
        <f>Balanse!E26</f>
        <v>242979</v>
      </c>
      <c r="E32" s="49"/>
      <c r="F32" s="1"/>
    </row>
    <row r="33" spans="1:7" s="99" customFormat="1">
      <c r="A33" s="45"/>
      <c r="B33" s="7"/>
      <c r="C33" s="5"/>
      <c r="D33" s="121">
        <f>Balanse!E27</f>
        <v>112782.94</v>
      </c>
      <c r="E33" s="49"/>
    </row>
    <row r="34" spans="1:7">
      <c r="A34" s="45" t="s">
        <v>90</v>
      </c>
      <c r="B34" s="5"/>
      <c r="C34" s="5"/>
      <c r="D34" s="121">
        <f>Balanse!E28</f>
        <v>-12873.56000000003</v>
      </c>
      <c r="E34" s="45"/>
      <c r="F34" s="5"/>
    </row>
    <row r="35" spans="1:7" ht="15" thickBot="1">
      <c r="A35" s="45" t="s">
        <v>91</v>
      </c>
      <c r="B35" s="7"/>
      <c r="C35" s="5"/>
      <c r="D35" s="122">
        <f>SUM(D32:D34)</f>
        <v>342888.37999999995</v>
      </c>
      <c r="E35" s="5"/>
      <c r="F35" s="5"/>
    </row>
    <row r="36" spans="1:7" ht="15.6" thickTop="1">
      <c r="A36" s="8"/>
      <c r="B36" s="5"/>
      <c r="C36" s="5"/>
      <c r="D36" s="5"/>
      <c r="E36" s="5"/>
      <c r="F36" s="5"/>
    </row>
    <row r="37" spans="1:7">
      <c r="A37" t="s">
        <v>433</v>
      </c>
    </row>
    <row r="38" spans="1:7">
      <c r="A38" t="s">
        <v>434</v>
      </c>
    </row>
    <row r="40" spans="1:7" ht="15.6">
      <c r="A40" s="134" t="s">
        <v>443</v>
      </c>
      <c r="B40" s="133"/>
      <c r="C40" s="133"/>
      <c r="D40" s="133"/>
      <c r="E40" s="133"/>
      <c r="F40" s="133"/>
      <c r="G40" s="133"/>
    </row>
    <row r="41" spans="1:7" ht="15.6">
      <c r="A41" s="133" t="s">
        <v>442</v>
      </c>
      <c r="B41" s="133"/>
      <c r="C41" s="133"/>
      <c r="D41" s="133"/>
      <c r="E41" s="133"/>
      <c r="F41" s="133"/>
      <c r="G41" s="133"/>
    </row>
  </sheetData>
  <mergeCells count="8">
    <mergeCell ref="A8:F8"/>
    <mergeCell ref="A10:F10"/>
    <mergeCell ref="A12:F12"/>
    <mergeCell ref="A19:F19"/>
    <mergeCell ref="A20:F20"/>
    <mergeCell ref="A21:F21"/>
    <mergeCell ref="A14:F14"/>
    <mergeCell ref="A16:F16"/>
  </mergeCells>
  <printOptions gridLines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6FC4-94F6-439D-A7C0-F32A790A5475}">
  <dimension ref="A1:L11"/>
  <sheetViews>
    <sheetView workbookViewId="0">
      <selection activeCell="F20" sqref="F20"/>
    </sheetView>
  </sheetViews>
  <sheetFormatPr baseColWidth="10" defaultRowHeight="14.4"/>
  <sheetData>
    <row r="1" spans="1:12" ht="15.6">
      <c r="A1" s="12" t="s">
        <v>67</v>
      </c>
      <c r="B1" s="5"/>
      <c r="C1" s="5"/>
      <c r="D1" s="5"/>
      <c r="E1" s="5"/>
      <c r="F1" s="5"/>
      <c r="G1" s="1" t="s">
        <v>103</v>
      </c>
      <c r="H1" s="1"/>
      <c r="I1" s="1"/>
      <c r="J1" s="1"/>
      <c r="K1" s="1"/>
      <c r="L1" s="1"/>
    </row>
    <row r="2" spans="1:12">
      <c r="A2" s="45" t="s">
        <v>68</v>
      </c>
      <c r="B2" s="5"/>
      <c r="C2" s="5"/>
      <c r="D2" s="15" t="s">
        <v>69</v>
      </c>
      <c r="E2" s="5"/>
      <c r="F2" s="5"/>
      <c r="G2" s="1"/>
      <c r="H2" s="1"/>
      <c r="I2" s="1"/>
      <c r="J2" s="1"/>
      <c r="K2" s="1"/>
      <c r="L2" s="1"/>
    </row>
    <row r="3" spans="1:12">
      <c r="A3" s="45" t="s">
        <v>70</v>
      </c>
      <c r="B3" s="7"/>
      <c r="C3" s="5"/>
      <c r="D3" s="41"/>
      <c r="E3" s="5"/>
      <c r="F3" s="5"/>
      <c r="G3" s="143" t="s">
        <v>71</v>
      </c>
      <c r="H3" s="143"/>
      <c r="I3" s="143"/>
      <c r="J3" s="143"/>
      <c r="K3" s="143"/>
      <c r="L3" s="143"/>
    </row>
    <row r="4" spans="1:12">
      <c r="A4" s="45" t="s">
        <v>72</v>
      </c>
      <c r="B4" s="5"/>
      <c r="C4" s="5"/>
      <c r="D4" s="14"/>
      <c r="E4" s="5"/>
      <c r="F4" s="5"/>
      <c r="G4" s="143" t="s">
        <v>73</v>
      </c>
      <c r="H4" s="143"/>
      <c r="I4" s="143"/>
      <c r="J4" s="143"/>
      <c r="K4" s="143"/>
      <c r="L4" s="143"/>
    </row>
    <row r="5" spans="1:12">
      <c r="A5" s="45" t="s">
        <v>74</v>
      </c>
      <c r="B5" s="5"/>
      <c r="C5" s="5"/>
      <c r="D5" s="14"/>
      <c r="E5" s="5"/>
      <c r="F5" s="5"/>
      <c r="G5" s="143" t="s">
        <v>75</v>
      </c>
      <c r="H5" s="143"/>
      <c r="I5" s="143"/>
      <c r="J5" s="143"/>
      <c r="K5" s="143"/>
      <c r="L5" s="143"/>
    </row>
    <row r="6" spans="1:12">
      <c r="A6" s="45" t="s">
        <v>76</v>
      </c>
      <c r="B6" s="7"/>
      <c r="C6" s="5"/>
      <c r="D6" s="46"/>
      <c r="E6" s="5"/>
      <c r="F6" s="5"/>
      <c r="G6" s="143" t="s">
        <v>77</v>
      </c>
      <c r="H6" s="143"/>
      <c r="I6" s="143"/>
      <c r="J6" s="143"/>
      <c r="K6" s="143"/>
      <c r="L6" s="143"/>
    </row>
    <row r="7" spans="1:12">
      <c r="A7" s="45"/>
      <c r="B7" s="5"/>
      <c r="C7" s="5"/>
      <c r="D7" s="42"/>
      <c r="E7" s="5"/>
      <c r="F7" s="5"/>
      <c r="G7" s="1"/>
      <c r="H7" s="1"/>
      <c r="I7" s="1"/>
      <c r="J7" s="1"/>
      <c r="K7" s="1"/>
      <c r="L7" s="1"/>
    </row>
    <row r="8" spans="1:12">
      <c r="A8" s="45" t="s">
        <v>78</v>
      </c>
      <c r="B8" s="7"/>
      <c r="C8" s="5"/>
      <c r="D8" s="42"/>
      <c r="E8" s="5"/>
      <c r="F8" s="5"/>
      <c r="G8" s="143" t="s">
        <v>79</v>
      </c>
      <c r="H8" s="143"/>
      <c r="I8" s="143"/>
      <c r="J8" s="143"/>
      <c r="K8" s="143"/>
      <c r="L8" s="143"/>
    </row>
    <row r="9" spans="1:12">
      <c r="A9" s="45" t="s">
        <v>80</v>
      </c>
      <c r="B9" s="5"/>
      <c r="C9" s="5"/>
      <c r="D9" s="46"/>
      <c r="E9" s="5"/>
      <c r="F9" s="5"/>
      <c r="G9" s="143" t="s">
        <v>81</v>
      </c>
      <c r="H9" s="143"/>
      <c r="I9" s="143"/>
      <c r="J9" s="143"/>
      <c r="K9" s="143"/>
      <c r="L9" s="143"/>
    </row>
    <row r="10" spans="1:12">
      <c r="A10" s="45" t="s">
        <v>82</v>
      </c>
      <c r="B10" s="5"/>
      <c r="C10" s="5"/>
      <c r="D10" s="13">
        <v>3</v>
      </c>
      <c r="E10" s="5" t="s">
        <v>83</v>
      </c>
      <c r="F10" s="5"/>
      <c r="G10" s="143" t="s">
        <v>84</v>
      </c>
      <c r="H10" s="143"/>
      <c r="I10" s="143"/>
      <c r="J10" s="143"/>
      <c r="K10" s="143"/>
      <c r="L10" s="143"/>
    </row>
    <row r="11" spans="1:12">
      <c r="A11" s="45" t="s">
        <v>85</v>
      </c>
      <c r="B11" s="5"/>
      <c r="C11" s="5"/>
      <c r="D11" s="43">
        <f>1/D10</f>
        <v>0.33333333333333331</v>
      </c>
      <c r="E11" s="45" t="s">
        <v>86</v>
      </c>
      <c r="F11" s="5"/>
      <c r="G11" s="1"/>
      <c r="H11" s="1"/>
      <c r="I11" s="1"/>
      <c r="J11" s="1"/>
      <c r="K11" s="1"/>
      <c r="L11" s="1"/>
    </row>
  </sheetData>
  <mergeCells count="7">
    <mergeCell ref="G10:L10"/>
    <mergeCell ref="G3:L3"/>
    <mergeCell ref="G4:L4"/>
    <mergeCell ref="G5:L5"/>
    <mergeCell ref="G6:L6"/>
    <mergeCell ref="G8:L8"/>
    <mergeCell ref="G9:L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5C8B-DB1E-4553-9FBC-C730CF4CE0B1}">
  <dimension ref="A1:G52"/>
  <sheetViews>
    <sheetView workbookViewId="0">
      <selection activeCell="D11" sqref="D11"/>
    </sheetView>
  </sheetViews>
  <sheetFormatPr baseColWidth="10" defaultColWidth="11.44140625" defaultRowHeight="14.4"/>
  <cols>
    <col min="1" max="2" width="11.44140625" style="1"/>
    <col min="3" max="3" width="51.5546875" style="1" customWidth="1"/>
    <col min="4" max="5" width="11.44140625" style="1"/>
    <col min="6" max="6" width="22.109375" style="1" customWidth="1"/>
    <col min="7" max="16384" width="11.44140625" style="1"/>
  </cols>
  <sheetData>
    <row r="1" spans="1:4">
      <c r="A1" s="1" t="s">
        <v>112</v>
      </c>
      <c r="B1" s="1" t="s">
        <v>182</v>
      </c>
      <c r="C1" s="1" t="s">
        <v>113</v>
      </c>
    </row>
    <row r="2" spans="1:4">
      <c r="B2" s="1">
        <v>1500</v>
      </c>
      <c r="C2" s="1" t="s">
        <v>115</v>
      </c>
    </row>
    <row r="3" spans="1:4">
      <c r="B3" s="1">
        <v>1900</v>
      </c>
      <c r="C3" s="1" t="s">
        <v>116</v>
      </c>
    </row>
    <row r="4" spans="1:4">
      <c r="B4" s="1">
        <v>1920</v>
      </c>
      <c r="C4" s="1" t="s">
        <v>117</v>
      </c>
    </row>
    <row r="5" spans="1:4">
      <c r="B5" s="1">
        <v>2050</v>
      </c>
      <c r="C5" s="1" t="s">
        <v>118</v>
      </c>
    </row>
    <row r="6" spans="1:4">
      <c r="B6" s="1">
        <v>2400</v>
      </c>
      <c r="C6" s="1" t="s">
        <v>119</v>
      </c>
    </row>
    <row r="7" spans="1:4">
      <c r="B7" s="1">
        <v>2980</v>
      </c>
      <c r="C7" s="1" t="s">
        <v>120</v>
      </c>
    </row>
    <row r="8" spans="1:4">
      <c r="A8" s="1">
        <v>310</v>
      </c>
      <c r="B8" s="1">
        <v>3100</v>
      </c>
      <c r="C8" s="1" t="s">
        <v>121</v>
      </c>
      <c r="D8" s="1">
        <f>+SUMIFS(Rådata!L:L,Rådata!A:A,Kontoplan!B8)</f>
        <v>0</v>
      </c>
    </row>
    <row r="9" spans="1:4">
      <c r="A9" s="1">
        <v>310</v>
      </c>
      <c r="B9" s="1">
        <v>3110</v>
      </c>
      <c r="C9" s="1" t="s">
        <v>180</v>
      </c>
      <c r="D9" s="1">
        <f>+SUMIFS(Rådata!L:L,Rådata!A:A,Kontoplan!B9)</f>
        <v>0</v>
      </c>
    </row>
    <row r="10" spans="1:4">
      <c r="A10" s="1">
        <v>3400</v>
      </c>
      <c r="B10" s="1">
        <v>3400</v>
      </c>
      <c r="C10" s="15" t="s">
        <v>179</v>
      </c>
      <c r="D10" s="1">
        <f>+SUMIFS(Rådata!L:L,Rådata!A:A,Kontoplan!B10)</f>
        <v>0</v>
      </c>
    </row>
    <row r="11" spans="1:4">
      <c r="A11" s="1">
        <v>3410</v>
      </c>
      <c r="B11" s="1">
        <v>3410</v>
      </c>
      <c r="C11" s="15" t="s">
        <v>12</v>
      </c>
      <c r="D11" s="1">
        <f>+SUMIFS(Rådata!L:L,Rådata!A:A,Kontoplan!B11)</f>
        <v>-222000</v>
      </c>
    </row>
    <row r="12" spans="1:4">
      <c r="A12" s="1">
        <v>3420</v>
      </c>
      <c r="B12" s="1">
        <v>3420</v>
      </c>
      <c r="C12" s="15" t="s">
        <v>110</v>
      </c>
      <c r="D12" s="1">
        <f>+SUMIFS(Rådata!L:L,Rådata!A:A,Kontoplan!B12)</f>
        <v>-29593</v>
      </c>
    </row>
    <row r="13" spans="1:4" s="99" customFormat="1">
      <c r="A13" s="99">
        <v>3450</v>
      </c>
      <c r="B13" s="99">
        <v>3450</v>
      </c>
      <c r="C13" s="15" t="s">
        <v>290</v>
      </c>
      <c r="D13" s="99">
        <f>+SUMIFS(Rådata!L:L,Rådata!A:A,Kontoplan!B13)</f>
        <v>0</v>
      </c>
    </row>
    <row r="14" spans="1:4">
      <c r="A14" s="1">
        <v>3470</v>
      </c>
      <c r="B14" s="1">
        <v>3470</v>
      </c>
      <c r="C14" s="69" t="s">
        <v>104</v>
      </c>
      <c r="D14" s="1">
        <f>+SUMIFS(Rådata!L:L,Rådata!A:A,Kontoplan!B14)</f>
        <v>-22196</v>
      </c>
    </row>
    <row r="15" spans="1:4">
      <c r="A15" s="1">
        <v>3480</v>
      </c>
      <c r="B15" s="1">
        <v>3480</v>
      </c>
      <c r="C15" s="69" t="s">
        <v>93</v>
      </c>
      <c r="D15" s="1">
        <f>+SUMIFS(Rådata!L:L,Rådata!A:A,Kontoplan!B15)</f>
        <v>-5000</v>
      </c>
    </row>
    <row r="16" spans="1:4">
      <c r="A16" s="1">
        <v>3900</v>
      </c>
      <c r="B16" s="1">
        <v>3900</v>
      </c>
      <c r="C16" s="15" t="s">
        <v>14</v>
      </c>
      <c r="D16" s="1">
        <f>+SUMIFS(Rådata!L:L,Rådata!A:A,Kontoplan!B16)</f>
        <v>0</v>
      </c>
    </row>
    <row r="17" spans="1:7">
      <c r="A17" s="1">
        <v>4300</v>
      </c>
      <c r="B17" s="1">
        <v>4300</v>
      </c>
      <c r="C17" s="15" t="s">
        <v>18</v>
      </c>
      <c r="D17" s="1">
        <f>+SUMIFS(Rådata!L:L,Rådata!A:A,Kontoplan!B17)</f>
        <v>0</v>
      </c>
    </row>
    <row r="18" spans="1:7">
      <c r="A18" s="1">
        <v>4500</v>
      </c>
      <c r="B18" s="1">
        <v>4500</v>
      </c>
      <c r="C18" s="15" t="s">
        <v>20</v>
      </c>
      <c r="D18" s="1">
        <f>+SUMIFS(Rådata!L:L,Rådata!A:A,Kontoplan!B18)</f>
        <v>4084.75</v>
      </c>
    </row>
    <row r="19" spans="1:7">
      <c r="A19" s="1">
        <v>500</v>
      </c>
      <c r="B19" s="1">
        <v>5500</v>
      </c>
      <c r="C19" s="15" t="s">
        <v>181</v>
      </c>
      <c r="D19" s="1">
        <f>+SUMIFS(Rådata!L:L,Rådata!A:A,Kontoplan!B19)</f>
        <v>200000</v>
      </c>
    </row>
    <row r="20" spans="1:7">
      <c r="A20" s="1">
        <v>500</v>
      </c>
      <c r="B20" s="1">
        <v>5900</v>
      </c>
      <c r="C20" s="1" t="s">
        <v>122</v>
      </c>
      <c r="D20" s="1">
        <f>+SUMIFS(Rådata!L:L,Rådata!A:A,Kontoplan!B20)</f>
        <v>0</v>
      </c>
    </row>
    <row r="21" spans="1:7">
      <c r="A21" s="1">
        <v>500</v>
      </c>
      <c r="B21" s="1">
        <v>5901</v>
      </c>
      <c r="C21" s="1" t="s">
        <v>123</v>
      </c>
      <c r="D21" s="1">
        <f>+SUMIFS(Rådata!L:L,Rådata!A:A,Kontoplan!B21)</f>
        <v>0</v>
      </c>
    </row>
    <row r="22" spans="1:7">
      <c r="A22" s="1">
        <v>500</v>
      </c>
      <c r="B22" s="1">
        <v>5990</v>
      </c>
      <c r="C22" s="1" t="s">
        <v>124</v>
      </c>
      <c r="D22" s="1">
        <f>+SUMIFS(Rådata!L:L,Rådata!A:A,Kontoplan!B22)</f>
        <v>0</v>
      </c>
    </row>
    <row r="23" spans="1:7">
      <c r="A23" s="1">
        <v>630</v>
      </c>
      <c r="B23" s="1">
        <v>6300</v>
      </c>
      <c r="C23" s="1" t="s">
        <v>125</v>
      </c>
      <c r="D23" s="1">
        <f>+SUMIFS(Rådata!L:L,Rådata!A:A,Kontoplan!B23)</f>
        <v>40775.410000000003</v>
      </c>
    </row>
    <row r="24" spans="1:7">
      <c r="A24" s="1">
        <v>630</v>
      </c>
      <c r="B24" s="1">
        <v>6540</v>
      </c>
      <c r="C24" s="1" t="s">
        <v>114</v>
      </c>
      <c r="D24" s="1">
        <f>+SUMIFS(Rådata!L:L,Rådata!A:A,Kontoplan!B24)</f>
        <v>0</v>
      </c>
    </row>
    <row r="25" spans="1:7">
      <c r="A25" s="1">
        <v>630</v>
      </c>
      <c r="B25" s="1">
        <v>6560</v>
      </c>
      <c r="C25" s="1" t="s">
        <v>126</v>
      </c>
      <c r="D25" s="1">
        <f>+SUMIFS(Rådata!L:L,Rådata!A:A,Kontoplan!B25)</f>
        <v>49.5</v>
      </c>
    </row>
    <row r="26" spans="1:7">
      <c r="A26" s="1">
        <v>670</v>
      </c>
      <c r="B26" s="1">
        <v>6701</v>
      </c>
      <c r="C26" s="1" t="s">
        <v>127</v>
      </c>
      <c r="D26" s="1">
        <f>+SUMIFS(Rådata!L:L,Rådata!A:A,Kontoplan!B26)</f>
        <v>0</v>
      </c>
    </row>
    <row r="27" spans="1:7">
      <c r="A27" s="1">
        <v>670</v>
      </c>
      <c r="B27" s="1">
        <v>6705</v>
      </c>
      <c r="C27" s="1" t="s">
        <v>128</v>
      </c>
      <c r="D27" s="1">
        <f>+SUMIFS(Rådata!L:L,Rådata!A:A,Kontoplan!B27)</f>
        <v>0</v>
      </c>
    </row>
    <row r="28" spans="1:7">
      <c r="A28" s="1">
        <v>670</v>
      </c>
      <c r="B28" s="1">
        <v>6720</v>
      </c>
      <c r="C28" s="1" t="s">
        <v>129</v>
      </c>
      <c r="D28" s="1">
        <f>+SUMIFS(Rådata!L:L,Rådata!A:A,Kontoplan!B28)</f>
        <v>0</v>
      </c>
      <c r="G28" s="15"/>
    </row>
    <row r="29" spans="1:7">
      <c r="A29" s="1">
        <v>670</v>
      </c>
      <c r="B29" s="1">
        <v>6790</v>
      </c>
      <c r="C29" s="1" t="s">
        <v>130</v>
      </c>
      <c r="D29" s="1">
        <f>+SUMIFS(Rådata!L:L,Rådata!A:A,Kontoplan!B29)</f>
        <v>5000</v>
      </c>
      <c r="G29" s="15"/>
    </row>
    <row r="30" spans="1:7">
      <c r="A30" s="1">
        <v>680</v>
      </c>
      <c r="B30" s="1">
        <v>6810</v>
      </c>
      <c r="C30" s="1" t="s">
        <v>131</v>
      </c>
      <c r="D30" s="1">
        <f>+SUMIFS(Rådata!L:L,Rådata!A:A,Kontoplan!B30)</f>
        <v>4174</v>
      </c>
    </row>
    <row r="31" spans="1:7">
      <c r="A31" s="1">
        <v>680</v>
      </c>
      <c r="B31" s="1">
        <v>6840</v>
      </c>
      <c r="C31" s="1" t="s">
        <v>132</v>
      </c>
      <c r="D31" s="1">
        <f>+SUMIFS(Rådata!L:L,Rådata!A:A,Kontoplan!B31)</f>
        <v>0</v>
      </c>
    </row>
    <row r="32" spans="1:7">
      <c r="A32" s="1">
        <v>680</v>
      </c>
      <c r="B32" s="1">
        <v>6860</v>
      </c>
      <c r="C32" s="1" t="s">
        <v>184</v>
      </c>
      <c r="D32" s="1">
        <f>+SUMIFS(Rådata!L:L,Rådata!A:A,Kontoplan!B32)</f>
        <v>0</v>
      </c>
    </row>
    <row r="33" spans="1:4">
      <c r="A33" s="1">
        <v>630</v>
      </c>
      <c r="B33" s="1">
        <v>6890</v>
      </c>
      <c r="C33" s="1" t="s">
        <v>133</v>
      </c>
      <c r="D33" s="1">
        <f>+SUMIFS(Rådata!L:L,Rådata!A:A,Kontoplan!B33)</f>
        <v>1836.63</v>
      </c>
    </row>
    <row r="34" spans="1:4">
      <c r="A34" s="1">
        <v>680</v>
      </c>
      <c r="B34" s="1">
        <v>6900</v>
      </c>
      <c r="C34" s="1" t="s">
        <v>134</v>
      </c>
      <c r="D34" s="1">
        <f>+SUMIFS(Rådata!L:L,Rådata!A:A,Kontoplan!B34)</f>
        <v>3977</v>
      </c>
    </row>
    <row r="35" spans="1:4">
      <c r="A35" s="1">
        <v>680</v>
      </c>
      <c r="B35" s="1">
        <v>6940</v>
      </c>
      <c r="C35" s="1" t="s">
        <v>135</v>
      </c>
      <c r="D35" s="1">
        <f>+SUMIFS(Rådata!L:L,Rådata!A:A,Kontoplan!B35)</f>
        <v>77</v>
      </c>
    </row>
    <row r="36" spans="1:4">
      <c r="A36" s="1">
        <v>710</v>
      </c>
      <c r="B36" s="1">
        <v>7000</v>
      </c>
      <c r="C36" s="1" t="s">
        <v>136</v>
      </c>
      <c r="D36" s="1">
        <f>+SUMIFS(Rådata!L:L,Rådata!A:A,Kontoplan!B36)</f>
        <v>0</v>
      </c>
    </row>
    <row r="37" spans="1:4">
      <c r="A37" s="1">
        <v>710</v>
      </c>
      <c r="B37" s="1">
        <v>7140</v>
      </c>
      <c r="C37" s="1" t="s">
        <v>137</v>
      </c>
      <c r="D37" s="1">
        <f>+SUMIFS(Rådata!L:L,Rådata!A:A,Kontoplan!B37)</f>
        <v>5576.38</v>
      </c>
    </row>
    <row r="38" spans="1:4">
      <c r="A38" s="1">
        <v>7320</v>
      </c>
      <c r="B38" s="1">
        <v>7320</v>
      </c>
      <c r="C38" s="1" t="s">
        <v>138</v>
      </c>
      <c r="D38" s="1">
        <f>+SUMIFS(Rådata!L:L,Rådata!A:A,Kontoplan!B38)</f>
        <v>2809.8900000000003</v>
      </c>
    </row>
    <row r="39" spans="1:4">
      <c r="A39" s="1">
        <v>680</v>
      </c>
      <c r="B39" s="1">
        <v>7400</v>
      </c>
      <c r="C39" s="1" t="s">
        <v>139</v>
      </c>
      <c r="D39" s="1">
        <f>+SUMIFS(Rådata!L:L,Rådata!A:A,Kontoplan!B39)</f>
        <v>8000</v>
      </c>
    </row>
    <row r="40" spans="1:4">
      <c r="A40" s="1">
        <v>680</v>
      </c>
      <c r="B40" s="1">
        <v>7420</v>
      </c>
      <c r="C40" s="1" t="s">
        <v>140</v>
      </c>
      <c r="D40" s="1">
        <f>+SUMIFS(Rådata!L:L,Rådata!A:A,Kontoplan!B40)</f>
        <v>0</v>
      </c>
    </row>
    <row r="41" spans="1:4">
      <c r="A41" s="1">
        <v>680</v>
      </c>
      <c r="B41" s="1">
        <v>7500</v>
      </c>
      <c r="C41" s="1" t="s">
        <v>141</v>
      </c>
      <c r="D41" s="1">
        <f>+SUMIFS(Rådata!L:L,Rådata!A:A,Kontoplan!B41)</f>
        <v>0</v>
      </c>
    </row>
    <row r="42" spans="1:4">
      <c r="A42" s="1">
        <v>770</v>
      </c>
      <c r="B42" s="1">
        <v>7700</v>
      </c>
      <c r="C42" s="1" t="s">
        <v>142</v>
      </c>
      <c r="D42" s="1">
        <f>+SUMIFS(Rådata!L:L,Rådata!A:A,Kontoplan!B42)</f>
        <v>0</v>
      </c>
    </row>
    <row r="43" spans="1:4">
      <c r="A43" s="1">
        <v>770</v>
      </c>
      <c r="B43" s="1">
        <v>7720</v>
      </c>
      <c r="C43" s="1" t="s">
        <v>143</v>
      </c>
      <c r="D43" s="1">
        <f>+SUMIFS(Rådata!L:L,Rådata!A:A,Kontoplan!B43)</f>
        <v>0</v>
      </c>
    </row>
    <row r="44" spans="1:4">
      <c r="A44" s="1">
        <v>7750</v>
      </c>
      <c r="B44" s="1">
        <v>7750</v>
      </c>
      <c r="C44" s="15" t="s">
        <v>17</v>
      </c>
      <c r="D44" s="1">
        <f>+SUMIFS(Rådata!L:L,Rådata!A:A,Kontoplan!B44)</f>
        <v>2181</v>
      </c>
    </row>
    <row r="45" spans="1:4" s="99" customFormat="1">
      <c r="A45" s="99">
        <v>7755</v>
      </c>
      <c r="B45" s="99">
        <v>7755</v>
      </c>
      <c r="C45" s="15" t="s">
        <v>291</v>
      </c>
      <c r="D45" s="99">
        <f>+SUMIFS(Rådata!L:L,Rådata!A:A,Kontoplan!B45)</f>
        <v>12976.07</v>
      </c>
    </row>
    <row r="46" spans="1:4">
      <c r="A46" s="1">
        <v>680</v>
      </c>
      <c r="B46" s="1">
        <v>7770</v>
      </c>
      <c r="C46" s="1" t="s">
        <v>144</v>
      </c>
      <c r="D46" s="1">
        <f>+SUMIFS(Rådata!L:L,Rådata!A:A,Kontoplan!B46)</f>
        <v>108.5</v>
      </c>
    </row>
    <row r="47" spans="1:4">
      <c r="A47" s="1">
        <v>680</v>
      </c>
      <c r="B47" s="1">
        <v>7790</v>
      </c>
      <c r="C47" s="1" t="s">
        <v>145</v>
      </c>
      <c r="D47" s="1">
        <f>+SUMIFS(Rådata!L:L,Rådata!A:A,Kontoplan!B47)</f>
        <v>56.8</v>
      </c>
    </row>
    <row r="48" spans="1:4">
      <c r="A48" s="1">
        <v>800</v>
      </c>
      <c r="B48" s="1">
        <v>8050</v>
      </c>
      <c r="C48" s="1" t="s">
        <v>146</v>
      </c>
      <c r="D48" s="1">
        <f>+SUMIFS(Rådata!L:L,Rådata!A:A,Kontoplan!B48)</f>
        <v>-20.41</v>
      </c>
    </row>
    <row r="49" spans="1:4">
      <c r="A49" s="1">
        <v>801</v>
      </c>
      <c r="B49" s="1">
        <v>8150</v>
      </c>
      <c r="C49" s="1" t="s">
        <v>147</v>
      </c>
      <c r="D49" s="1">
        <f>+SUMIFS(Rådata!L:L,Rådata!A:A,Kontoplan!B49)</f>
        <v>0</v>
      </c>
    </row>
    <row r="50" spans="1:4">
      <c r="A50" s="1">
        <v>8490</v>
      </c>
      <c r="B50" s="1">
        <v>8490</v>
      </c>
      <c r="C50" s="1" t="s">
        <v>148</v>
      </c>
      <c r="D50" s="1">
        <f>+SUMIFS(Rådata!L:L,Rådata!A:A,Kontoplan!B50)</f>
        <v>0</v>
      </c>
    </row>
    <row r="51" spans="1:4">
      <c r="A51" s="1">
        <v>8590</v>
      </c>
      <c r="B51" s="1">
        <v>8590</v>
      </c>
      <c r="C51" s="1" t="s">
        <v>149</v>
      </c>
      <c r="D51" s="1">
        <f>+SUMIFS(Rådata!L:L,Rådata!A:A,Kontoplan!B51)</f>
        <v>0</v>
      </c>
    </row>
    <row r="52" spans="1:4">
      <c r="B52" s="1">
        <v>8800</v>
      </c>
      <c r="C52" s="1" t="s">
        <v>150</v>
      </c>
      <c r="D52" s="1">
        <f>+SUMIFS(Rådata!L:L,Rådata!A:A,Kontoplan!B52)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EB23-D979-46E1-9071-ECC34CF1FC72}">
  <dimension ref="A1:AG169"/>
  <sheetViews>
    <sheetView workbookViewId="0">
      <selection activeCell="I5" sqref="I5"/>
    </sheetView>
  </sheetViews>
  <sheetFormatPr baseColWidth="10" defaultColWidth="11.44140625" defaultRowHeight="14.4"/>
  <cols>
    <col min="1" max="1" width="8.109375" style="99" customWidth="1"/>
    <col min="2" max="2" width="38.6640625" style="99" customWidth="1"/>
    <col min="3" max="3" width="16.109375" style="99" bestFit="1" customWidth="1"/>
    <col min="4" max="4" width="9.44140625" style="99" bestFit="1" customWidth="1"/>
    <col min="5" max="5" width="8.5546875" style="99" bestFit="1" customWidth="1"/>
    <col min="6" max="6" width="18.5546875" style="99" bestFit="1" customWidth="1"/>
    <col min="7" max="7" width="3.6640625" style="99" bestFit="1" customWidth="1"/>
    <col min="8" max="8" width="10.33203125" style="99" bestFit="1" customWidth="1"/>
    <col min="9" max="9" width="45.6640625" style="99" bestFit="1" customWidth="1"/>
    <col min="10" max="10" width="10.109375" style="99" bestFit="1" customWidth="1"/>
    <col min="11" max="11" width="8" style="99" bestFit="1" customWidth="1"/>
    <col min="12" max="12" width="10.6640625" style="99" bestFit="1" customWidth="1"/>
    <col min="13" max="13" width="17.5546875" style="99" bestFit="1" customWidth="1"/>
    <col min="14" max="14" width="6.6640625" style="99" bestFit="1" customWidth="1"/>
    <col min="15" max="15" width="2" style="99" bestFit="1" customWidth="1"/>
    <col min="16" max="16" width="11.44140625" style="99"/>
    <col min="17" max="17" width="12.88671875" style="99" bestFit="1" customWidth="1"/>
    <col min="18" max="18" width="17.6640625" style="99" bestFit="1" customWidth="1"/>
    <col min="19" max="19" width="11.33203125" style="99" bestFit="1" customWidth="1"/>
    <col min="20" max="20" width="10.6640625" style="99" bestFit="1" customWidth="1"/>
    <col min="21" max="21" width="17.5546875" style="99" bestFit="1" customWidth="1"/>
    <col min="22" max="22" width="12.109375" style="99" bestFit="1" customWidth="1"/>
    <col min="23" max="23" width="14" style="99" bestFit="1" customWidth="1"/>
    <col min="24" max="24" width="8.88671875" style="99" bestFit="1" customWidth="1"/>
    <col min="25" max="25" width="14" style="99" bestFit="1" customWidth="1"/>
    <col min="26" max="26" width="10.33203125" style="99" bestFit="1" customWidth="1"/>
    <col min="27" max="27" width="12.33203125" style="99" bestFit="1" customWidth="1"/>
    <col min="28" max="28" width="9.109375" style="99" bestFit="1" customWidth="1"/>
    <col min="29" max="29" width="34.5546875" style="99" bestFit="1" customWidth="1"/>
    <col min="30" max="30" width="8" style="99" bestFit="1" customWidth="1"/>
    <col min="31" max="31" width="14.5546875" style="99" bestFit="1" customWidth="1"/>
    <col min="32" max="32" width="12" style="99" bestFit="1" customWidth="1"/>
    <col min="33" max="33" width="23.109375" style="99" bestFit="1" customWidth="1"/>
    <col min="34" max="16384" width="11.44140625" style="99"/>
  </cols>
  <sheetData>
    <row r="1" spans="1:33" ht="31.5" customHeight="1">
      <c r="A1" s="144" t="s">
        <v>304</v>
      </c>
      <c r="B1" s="14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" customHeight="1">
      <c r="A2" s="140" t="s">
        <v>359</v>
      </c>
      <c r="B2" s="140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5" customHeight="1">
      <c r="A3" s="140" t="s">
        <v>305</v>
      </c>
      <c r="B3" s="140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1:33" ht="15" customHeight="1">
      <c r="A4" s="140" t="s">
        <v>306</v>
      </c>
      <c r="B4" s="140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</row>
    <row r="5" spans="1:33" ht="15" customHeight="1">
      <c r="A5" s="140" t="s">
        <v>307</v>
      </c>
      <c r="B5" s="140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</row>
    <row r="6" spans="1:33" ht="15" customHeight="1">
      <c r="A6" s="140" t="s">
        <v>436</v>
      </c>
      <c r="B6" s="140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</row>
    <row r="7" spans="1:33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15" thickBot="1">
      <c r="A8" s="125" t="s">
        <v>308</v>
      </c>
      <c r="B8" s="125" t="s">
        <v>309</v>
      </c>
      <c r="C8" s="125" t="s">
        <v>310</v>
      </c>
      <c r="D8" s="125" t="s">
        <v>311</v>
      </c>
      <c r="E8" s="125" t="s">
        <v>312</v>
      </c>
      <c r="F8" s="125" t="s">
        <v>313</v>
      </c>
      <c r="G8" s="125" t="s">
        <v>314</v>
      </c>
      <c r="H8" s="125" t="s">
        <v>315</v>
      </c>
      <c r="I8" s="126" t="s">
        <v>316</v>
      </c>
      <c r="J8" s="127" t="s">
        <v>317</v>
      </c>
      <c r="K8" s="127" t="s">
        <v>318</v>
      </c>
      <c r="L8" s="127" t="s">
        <v>319</v>
      </c>
      <c r="M8" s="127" t="s">
        <v>320</v>
      </c>
      <c r="N8" s="125" t="s">
        <v>321</v>
      </c>
      <c r="O8" s="125" t="s">
        <v>322</v>
      </c>
      <c r="P8" s="127" t="s">
        <v>323</v>
      </c>
      <c r="Q8" s="125" t="s">
        <v>324</v>
      </c>
      <c r="R8" s="125" t="s">
        <v>325</v>
      </c>
      <c r="S8" s="127" t="s">
        <v>326</v>
      </c>
      <c r="T8" s="125" t="s">
        <v>327</v>
      </c>
      <c r="U8" s="125" t="s">
        <v>328</v>
      </c>
      <c r="V8" s="125" t="s">
        <v>329</v>
      </c>
      <c r="W8" s="125" t="s">
        <v>330</v>
      </c>
      <c r="X8" s="125" t="s">
        <v>331</v>
      </c>
      <c r="Y8" s="125" t="s">
        <v>332</v>
      </c>
      <c r="Z8" s="125" t="s">
        <v>333</v>
      </c>
      <c r="AA8" s="125" t="s">
        <v>334</v>
      </c>
      <c r="AB8" s="125" t="s">
        <v>335</v>
      </c>
      <c r="AC8" s="125" t="s">
        <v>336</v>
      </c>
      <c r="AD8" s="125" t="s">
        <v>337</v>
      </c>
      <c r="AE8" s="125" t="s">
        <v>338</v>
      </c>
      <c r="AF8" s="125" t="s">
        <v>339</v>
      </c>
      <c r="AG8" s="125" t="s">
        <v>340</v>
      </c>
    </row>
    <row r="9" spans="1:33">
      <c r="A9" s="128">
        <v>1500</v>
      </c>
      <c r="B9" s="128" t="s">
        <v>115</v>
      </c>
      <c r="C9" s="128">
        <v>188</v>
      </c>
      <c r="D9" s="129"/>
      <c r="E9" s="129">
        <v>19</v>
      </c>
      <c r="F9" s="129"/>
      <c r="G9" s="129">
        <v>5</v>
      </c>
      <c r="H9" s="129">
        <v>0</v>
      </c>
      <c r="I9" s="128" t="s">
        <v>360</v>
      </c>
      <c r="J9" s="130">
        <v>43836</v>
      </c>
      <c r="K9" s="129">
        <v>1</v>
      </c>
      <c r="L9" s="131">
        <v>-29541.5</v>
      </c>
      <c r="M9" s="128"/>
      <c r="N9" s="128"/>
      <c r="O9" s="132">
        <v>0</v>
      </c>
      <c r="P9" s="130">
        <v>44083</v>
      </c>
      <c r="Q9" s="129"/>
      <c r="R9" s="129">
        <v>0</v>
      </c>
      <c r="S9" s="132"/>
      <c r="T9" s="128"/>
      <c r="U9" s="128"/>
      <c r="V9" s="128"/>
      <c r="W9" s="128"/>
      <c r="X9" s="128"/>
      <c r="Y9" s="128"/>
      <c r="Z9" s="128"/>
      <c r="AA9" s="128"/>
      <c r="AB9" s="128">
        <v>21</v>
      </c>
      <c r="AC9" s="128" t="s">
        <v>343</v>
      </c>
      <c r="AD9" s="128"/>
      <c r="AE9" s="128"/>
      <c r="AF9" s="128"/>
      <c r="AG9" s="128"/>
    </row>
    <row r="10" spans="1:33">
      <c r="A10" s="128">
        <v>1500</v>
      </c>
      <c r="B10" s="128" t="s">
        <v>115</v>
      </c>
      <c r="C10" s="128">
        <v>187</v>
      </c>
      <c r="D10" s="129"/>
      <c r="E10" s="129">
        <v>20</v>
      </c>
      <c r="F10" s="129"/>
      <c r="G10" s="129">
        <v>5</v>
      </c>
      <c r="H10" s="129">
        <v>0</v>
      </c>
      <c r="I10" s="128" t="s">
        <v>361</v>
      </c>
      <c r="J10" s="130">
        <v>43864</v>
      </c>
      <c r="K10" s="129">
        <v>2</v>
      </c>
      <c r="L10" s="131">
        <v>-37310</v>
      </c>
      <c r="M10" s="128"/>
      <c r="N10" s="128"/>
      <c r="O10" s="132">
        <v>0</v>
      </c>
      <c r="P10" s="130">
        <v>44083</v>
      </c>
      <c r="Q10" s="129"/>
      <c r="R10" s="129">
        <v>0</v>
      </c>
      <c r="S10" s="132"/>
      <c r="T10" s="128"/>
      <c r="U10" s="128"/>
      <c r="V10" s="128"/>
      <c r="W10" s="128"/>
      <c r="X10" s="128"/>
      <c r="Y10" s="128"/>
      <c r="Z10" s="128"/>
      <c r="AA10" s="128"/>
      <c r="AB10" s="128">
        <v>23</v>
      </c>
      <c r="AC10" s="128" t="s">
        <v>342</v>
      </c>
      <c r="AD10" s="128"/>
      <c r="AE10" s="128"/>
      <c r="AF10" s="128"/>
      <c r="AG10" s="128"/>
    </row>
    <row r="11" spans="1:33">
      <c r="A11" s="128">
        <v>1920</v>
      </c>
      <c r="B11" s="128" t="s">
        <v>344</v>
      </c>
      <c r="C11" s="128">
        <v>167</v>
      </c>
      <c r="D11" s="129"/>
      <c r="E11" s="129">
        <v>18</v>
      </c>
      <c r="F11" s="129"/>
      <c r="G11" s="129">
        <v>10</v>
      </c>
      <c r="H11" s="129">
        <v>0</v>
      </c>
      <c r="I11" s="128" t="s">
        <v>362</v>
      </c>
      <c r="J11" s="130">
        <v>43831</v>
      </c>
      <c r="K11" s="129">
        <v>1</v>
      </c>
      <c r="L11" s="132">
        <v>1</v>
      </c>
      <c r="M11" s="128"/>
      <c r="N11" s="128"/>
      <c r="O11" s="132">
        <v>0</v>
      </c>
      <c r="P11" s="130">
        <v>44083</v>
      </c>
      <c r="Q11" s="129"/>
      <c r="R11" s="129">
        <v>0</v>
      </c>
      <c r="S11" s="132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</row>
    <row r="12" spans="1:33">
      <c r="A12" s="128">
        <v>1920</v>
      </c>
      <c r="B12" s="128" t="s">
        <v>344</v>
      </c>
      <c r="C12" s="128">
        <v>167</v>
      </c>
      <c r="D12" s="129"/>
      <c r="E12" s="129">
        <v>18</v>
      </c>
      <c r="F12" s="129"/>
      <c r="G12" s="129">
        <v>10</v>
      </c>
      <c r="H12" s="129">
        <v>0</v>
      </c>
      <c r="I12" s="128" t="s">
        <v>362</v>
      </c>
      <c r="J12" s="130">
        <v>43831</v>
      </c>
      <c r="K12" s="129">
        <v>1</v>
      </c>
      <c r="L12" s="132">
        <v>-1</v>
      </c>
      <c r="M12" s="128"/>
      <c r="N12" s="128"/>
      <c r="O12" s="132">
        <v>0</v>
      </c>
      <c r="P12" s="130">
        <v>44083</v>
      </c>
      <c r="Q12" s="129"/>
      <c r="R12" s="129">
        <v>0</v>
      </c>
      <c r="S12" s="132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</row>
    <row r="13" spans="1:33" ht="28.8">
      <c r="A13" s="128">
        <v>1920</v>
      </c>
      <c r="B13" s="128" t="s">
        <v>344</v>
      </c>
      <c r="C13" s="128">
        <v>198</v>
      </c>
      <c r="D13" s="129"/>
      <c r="E13" s="129">
        <v>16</v>
      </c>
      <c r="F13" s="129" t="s">
        <v>363</v>
      </c>
      <c r="G13" s="129">
        <v>10</v>
      </c>
      <c r="H13" s="129">
        <v>0</v>
      </c>
      <c r="I13" s="128" t="s">
        <v>364</v>
      </c>
      <c r="J13" s="130">
        <v>43831</v>
      </c>
      <c r="K13" s="129">
        <v>1</v>
      </c>
      <c r="L13" s="132">
        <v>-199</v>
      </c>
      <c r="M13" s="128"/>
      <c r="N13" s="128"/>
      <c r="O13" s="132">
        <v>0</v>
      </c>
      <c r="P13" s="130">
        <v>44083</v>
      </c>
      <c r="Q13" s="129"/>
      <c r="R13" s="129">
        <v>0</v>
      </c>
      <c r="S13" s="132"/>
      <c r="T13" s="128"/>
      <c r="U13" s="128"/>
      <c r="V13" s="128"/>
      <c r="W13" s="128"/>
      <c r="X13" s="128"/>
      <c r="Y13" s="128"/>
      <c r="Z13" s="128"/>
      <c r="AA13" s="128"/>
      <c r="AB13" s="128">
        <v>19</v>
      </c>
      <c r="AC13" s="128" t="s">
        <v>346</v>
      </c>
      <c r="AD13" s="128"/>
      <c r="AE13" s="128"/>
      <c r="AF13" s="128"/>
      <c r="AG13" s="128"/>
    </row>
    <row r="14" spans="1:33">
      <c r="A14" s="128">
        <v>1920</v>
      </c>
      <c r="B14" s="128" t="s">
        <v>344</v>
      </c>
      <c r="C14" s="128">
        <v>176</v>
      </c>
      <c r="D14" s="129" t="s">
        <v>355</v>
      </c>
      <c r="E14" s="129">
        <v>50075</v>
      </c>
      <c r="F14" s="129"/>
      <c r="G14" s="129">
        <v>1</v>
      </c>
      <c r="H14" s="129">
        <v>0</v>
      </c>
      <c r="I14" s="128" t="s">
        <v>356</v>
      </c>
      <c r="J14" s="130">
        <v>43831</v>
      </c>
      <c r="K14" s="129">
        <v>1</v>
      </c>
      <c r="L14" s="131">
        <v>-1354</v>
      </c>
      <c r="M14" s="128"/>
      <c r="N14" s="128"/>
      <c r="O14" s="132">
        <v>0</v>
      </c>
      <c r="P14" s="130">
        <v>44083</v>
      </c>
      <c r="Q14" s="129"/>
      <c r="R14" s="129">
        <v>0</v>
      </c>
      <c r="S14" s="132"/>
      <c r="T14" s="128"/>
      <c r="U14" s="128"/>
      <c r="V14" s="128"/>
      <c r="W14" s="128"/>
      <c r="X14" s="128"/>
      <c r="Y14" s="128"/>
      <c r="Z14" s="128"/>
      <c r="AA14" s="128"/>
      <c r="AB14" s="128">
        <v>14</v>
      </c>
      <c r="AC14" s="128" t="s">
        <v>345</v>
      </c>
      <c r="AD14" s="128"/>
      <c r="AE14" s="128"/>
      <c r="AF14" s="128"/>
      <c r="AG14" s="128"/>
    </row>
    <row r="15" spans="1:33">
      <c r="A15" s="128">
        <v>1920</v>
      </c>
      <c r="B15" s="128" t="s">
        <v>344</v>
      </c>
      <c r="C15" s="128">
        <v>155</v>
      </c>
      <c r="D15" s="129" t="s">
        <v>349</v>
      </c>
      <c r="E15" s="129">
        <v>50007</v>
      </c>
      <c r="F15" s="129" t="s">
        <v>363</v>
      </c>
      <c r="G15" s="129">
        <v>1</v>
      </c>
      <c r="H15" s="129">
        <v>0</v>
      </c>
      <c r="I15" s="128" t="s">
        <v>365</v>
      </c>
      <c r="J15" s="130">
        <v>43831</v>
      </c>
      <c r="K15" s="129">
        <v>1</v>
      </c>
      <c r="L15" s="132">
        <v>-199</v>
      </c>
      <c r="M15" s="128"/>
      <c r="N15" s="128"/>
      <c r="O15" s="132">
        <v>0</v>
      </c>
      <c r="P15" s="130">
        <v>43845</v>
      </c>
      <c r="Q15" s="129"/>
      <c r="R15" s="129">
        <v>0</v>
      </c>
      <c r="S15" s="132"/>
      <c r="T15" s="128"/>
      <c r="U15" s="128"/>
      <c r="V15" s="128"/>
      <c r="W15" s="128"/>
      <c r="X15" s="128"/>
      <c r="Y15" s="128"/>
      <c r="Z15" s="128"/>
      <c r="AA15" s="128"/>
      <c r="AB15" s="128">
        <v>19</v>
      </c>
      <c r="AC15" s="128" t="s">
        <v>346</v>
      </c>
      <c r="AD15" s="128"/>
      <c r="AE15" s="128"/>
      <c r="AF15" s="128"/>
      <c r="AG15" s="128"/>
    </row>
    <row r="16" spans="1:33">
      <c r="A16" s="128">
        <v>1920</v>
      </c>
      <c r="B16" s="128" t="s">
        <v>344</v>
      </c>
      <c r="C16" s="128">
        <v>177</v>
      </c>
      <c r="D16" s="129"/>
      <c r="E16" s="129">
        <v>50011</v>
      </c>
      <c r="F16" s="129" t="s">
        <v>366</v>
      </c>
      <c r="G16" s="129">
        <v>1</v>
      </c>
      <c r="H16" s="129">
        <v>0</v>
      </c>
      <c r="I16" s="128" t="s">
        <v>367</v>
      </c>
      <c r="J16" s="130">
        <v>43831</v>
      </c>
      <c r="K16" s="129">
        <v>1</v>
      </c>
      <c r="L16" s="131">
        <v>-10067.280000000001</v>
      </c>
      <c r="M16" s="128"/>
      <c r="N16" s="128"/>
      <c r="O16" s="132">
        <v>0</v>
      </c>
      <c r="P16" s="130">
        <v>44027</v>
      </c>
      <c r="Q16" s="129"/>
      <c r="R16" s="129">
        <v>0</v>
      </c>
      <c r="S16" s="132"/>
      <c r="T16" s="128"/>
      <c r="U16" s="128"/>
      <c r="V16" s="128"/>
      <c r="W16" s="128"/>
      <c r="X16" s="128"/>
      <c r="Y16" s="128"/>
      <c r="Z16" s="128"/>
      <c r="AA16" s="128"/>
      <c r="AB16" s="128">
        <v>12</v>
      </c>
      <c r="AC16" s="128" t="s">
        <v>347</v>
      </c>
      <c r="AD16" s="128"/>
      <c r="AE16" s="128"/>
      <c r="AF16" s="128"/>
      <c r="AG16" s="128"/>
    </row>
    <row r="17" spans="1:33">
      <c r="A17" s="128">
        <v>1920</v>
      </c>
      <c r="B17" s="128" t="s">
        <v>344</v>
      </c>
      <c r="C17" s="128">
        <v>188</v>
      </c>
      <c r="D17" s="129"/>
      <c r="E17" s="129">
        <v>19</v>
      </c>
      <c r="F17" s="129"/>
      <c r="G17" s="129">
        <v>5</v>
      </c>
      <c r="H17" s="129">
        <v>0</v>
      </c>
      <c r="I17" s="128" t="s">
        <v>360</v>
      </c>
      <c r="J17" s="130">
        <v>43836</v>
      </c>
      <c r="K17" s="129">
        <v>1</v>
      </c>
      <c r="L17" s="131">
        <v>29541.5</v>
      </c>
      <c r="M17" s="128"/>
      <c r="N17" s="128"/>
      <c r="O17" s="132">
        <v>0</v>
      </c>
      <c r="P17" s="130">
        <v>44083</v>
      </c>
      <c r="Q17" s="129"/>
      <c r="R17" s="129">
        <v>0</v>
      </c>
      <c r="S17" s="132"/>
      <c r="T17" s="128"/>
      <c r="U17" s="128"/>
      <c r="V17" s="128"/>
      <c r="W17" s="128"/>
      <c r="X17" s="128"/>
      <c r="Y17" s="128"/>
      <c r="Z17" s="128"/>
      <c r="AA17" s="128"/>
      <c r="AB17" s="128">
        <v>21</v>
      </c>
      <c r="AC17" s="128" t="s">
        <v>343</v>
      </c>
      <c r="AD17" s="128"/>
      <c r="AE17" s="128"/>
      <c r="AF17" s="128"/>
      <c r="AG17" s="128"/>
    </row>
    <row r="18" spans="1:33">
      <c r="A18" s="128">
        <v>1920</v>
      </c>
      <c r="B18" s="128" t="s">
        <v>344</v>
      </c>
      <c r="C18" s="128">
        <v>188</v>
      </c>
      <c r="D18" s="129"/>
      <c r="E18" s="129">
        <v>29</v>
      </c>
      <c r="F18" s="129"/>
      <c r="G18" s="129">
        <v>5</v>
      </c>
      <c r="H18" s="129">
        <v>0</v>
      </c>
      <c r="I18" s="128" t="s">
        <v>368</v>
      </c>
      <c r="J18" s="130">
        <v>43836</v>
      </c>
      <c r="K18" s="129">
        <v>1</v>
      </c>
      <c r="L18" s="131">
        <v>1354</v>
      </c>
      <c r="M18" s="128"/>
      <c r="N18" s="128"/>
      <c r="O18" s="132">
        <v>0</v>
      </c>
      <c r="P18" s="130">
        <v>44083</v>
      </c>
      <c r="Q18" s="129"/>
      <c r="R18" s="129">
        <v>0</v>
      </c>
      <c r="S18" s="132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</row>
    <row r="19" spans="1:33">
      <c r="A19" s="128">
        <v>1920</v>
      </c>
      <c r="B19" s="128" t="s">
        <v>344</v>
      </c>
      <c r="C19" s="128">
        <v>188</v>
      </c>
      <c r="D19" s="129"/>
      <c r="E19" s="129">
        <v>19</v>
      </c>
      <c r="F19" s="129"/>
      <c r="G19" s="129">
        <v>5</v>
      </c>
      <c r="H19" s="129">
        <v>0</v>
      </c>
      <c r="I19" s="128" t="s">
        <v>360</v>
      </c>
      <c r="J19" s="130">
        <v>43836</v>
      </c>
      <c r="K19" s="129">
        <v>1</v>
      </c>
      <c r="L19" s="131">
        <v>-1354</v>
      </c>
      <c r="M19" s="128"/>
      <c r="N19" s="128"/>
      <c r="O19" s="132">
        <v>0</v>
      </c>
      <c r="P19" s="130">
        <v>44083</v>
      </c>
      <c r="Q19" s="129"/>
      <c r="R19" s="129">
        <v>0</v>
      </c>
      <c r="S19" s="132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</row>
    <row r="20" spans="1:33">
      <c r="A20" s="128">
        <v>1920</v>
      </c>
      <c r="B20" s="128" t="s">
        <v>344</v>
      </c>
      <c r="C20" s="128">
        <v>188</v>
      </c>
      <c r="D20" s="129"/>
      <c r="E20" s="129">
        <v>19</v>
      </c>
      <c r="F20" s="129"/>
      <c r="G20" s="129">
        <v>5</v>
      </c>
      <c r="H20" s="129">
        <v>0</v>
      </c>
      <c r="I20" s="128" t="s">
        <v>360</v>
      </c>
      <c r="J20" s="130">
        <v>43836</v>
      </c>
      <c r="K20" s="129">
        <v>1</v>
      </c>
      <c r="L20" s="131">
        <v>-17744.09</v>
      </c>
      <c r="M20" s="128"/>
      <c r="N20" s="128"/>
      <c r="O20" s="132">
        <v>0</v>
      </c>
      <c r="P20" s="130">
        <v>44083</v>
      </c>
      <c r="Q20" s="129"/>
      <c r="R20" s="129">
        <v>0</v>
      </c>
      <c r="S20" s="132"/>
      <c r="T20" s="128"/>
      <c r="U20" s="128"/>
      <c r="V20" s="128"/>
      <c r="W20" s="128"/>
      <c r="X20" s="128"/>
      <c r="Y20" s="128"/>
      <c r="Z20" s="128"/>
      <c r="AA20" s="128"/>
      <c r="AB20" s="128">
        <v>22</v>
      </c>
      <c r="AC20" s="128" t="s">
        <v>358</v>
      </c>
      <c r="AD20" s="128"/>
      <c r="AE20" s="128"/>
      <c r="AF20" s="128"/>
      <c r="AG20" s="128"/>
    </row>
    <row r="21" spans="1:33">
      <c r="A21" s="128">
        <v>1920</v>
      </c>
      <c r="B21" s="128" t="s">
        <v>344</v>
      </c>
      <c r="C21" s="128">
        <v>175</v>
      </c>
      <c r="D21" s="129" t="s">
        <v>369</v>
      </c>
      <c r="E21" s="129">
        <v>50010</v>
      </c>
      <c r="F21" s="129"/>
      <c r="G21" s="129">
        <v>1</v>
      </c>
      <c r="H21" s="129">
        <v>0</v>
      </c>
      <c r="I21" s="128" t="s">
        <v>370</v>
      </c>
      <c r="J21" s="130">
        <v>43843</v>
      </c>
      <c r="K21" s="129">
        <v>1</v>
      </c>
      <c r="L21" s="131">
        <v>-8000</v>
      </c>
      <c r="M21" s="128"/>
      <c r="N21" s="128"/>
      <c r="O21" s="132">
        <v>0</v>
      </c>
      <c r="P21" s="130">
        <v>44027</v>
      </c>
      <c r="Q21" s="129"/>
      <c r="R21" s="129">
        <v>0</v>
      </c>
      <c r="S21" s="132"/>
      <c r="T21" s="128"/>
      <c r="U21" s="128"/>
      <c r="V21" s="128"/>
      <c r="W21" s="128"/>
      <c r="X21" s="128"/>
      <c r="Y21" s="128"/>
      <c r="Z21" s="128"/>
      <c r="AA21" s="128"/>
      <c r="AB21" s="128">
        <v>10</v>
      </c>
      <c r="AC21" s="128" t="s">
        <v>348</v>
      </c>
      <c r="AD21" s="128"/>
      <c r="AE21" s="128"/>
      <c r="AF21" s="128"/>
      <c r="AG21" s="128"/>
    </row>
    <row r="22" spans="1:33">
      <c r="A22" s="128">
        <v>1920</v>
      </c>
      <c r="B22" s="128" t="s">
        <v>344</v>
      </c>
      <c r="C22" s="128">
        <v>154</v>
      </c>
      <c r="D22" s="129"/>
      <c r="E22" s="129">
        <v>50018</v>
      </c>
      <c r="F22" s="129"/>
      <c r="G22" s="129">
        <v>1</v>
      </c>
      <c r="H22" s="129">
        <v>0</v>
      </c>
      <c r="I22" s="128" t="s">
        <v>371</v>
      </c>
      <c r="J22" s="130">
        <v>43843</v>
      </c>
      <c r="K22" s="129">
        <v>1</v>
      </c>
      <c r="L22" s="131">
        <v>-87515</v>
      </c>
      <c r="M22" s="128"/>
      <c r="N22" s="128"/>
      <c r="O22" s="132">
        <v>0</v>
      </c>
      <c r="P22" s="130">
        <v>44083</v>
      </c>
      <c r="Q22" s="129"/>
      <c r="R22" s="129">
        <v>0</v>
      </c>
      <c r="S22" s="132"/>
      <c r="T22" s="128"/>
      <c r="U22" s="128"/>
      <c r="V22" s="128"/>
      <c r="W22" s="128"/>
      <c r="X22" s="128"/>
      <c r="Y22" s="128"/>
      <c r="Z22" s="128"/>
      <c r="AA22" s="128"/>
      <c r="AB22" s="128">
        <v>21</v>
      </c>
      <c r="AC22" s="128" t="s">
        <v>343</v>
      </c>
      <c r="AD22" s="128"/>
      <c r="AE22" s="128"/>
      <c r="AF22" s="128"/>
      <c r="AG22" s="128"/>
    </row>
    <row r="23" spans="1:33">
      <c r="A23" s="128">
        <v>1920</v>
      </c>
      <c r="B23" s="128" t="s">
        <v>344</v>
      </c>
      <c r="C23" s="128">
        <v>153</v>
      </c>
      <c r="D23" s="129"/>
      <c r="E23" s="129">
        <v>50019</v>
      </c>
      <c r="F23" s="129"/>
      <c r="G23" s="129">
        <v>1</v>
      </c>
      <c r="H23" s="129">
        <v>0</v>
      </c>
      <c r="I23" s="128" t="s">
        <v>372</v>
      </c>
      <c r="J23" s="130">
        <v>43843</v>
      </c>
      <c r="K23" s="129">
        <v>1</v>
      </c>
      <c r="L23" s="131">
        <v>-115000</v>
      </c>
      <c r="M23" s="128"/>
      <c r="N23" s="128"/>
      <c r="O23" s="132">
        <v>0</v>
      </c>
      <c r="P23" s="130">
        <v>44083</v>
      </c>
      <c r="Q23" s="129"/>
      <c r="R23" s="129">
        <v>0</v>
      </c>
      <c r="S23" s="132"/>
      <c r="T23" s="128"/>
      <c r="U23" s="128"/>
      <c r="V23" s="128"/>
      <c r="W23" s="128"/>
      <c r="X23" s="128"/>
      <c r="Y23" s="128"/>
      <c r="Z23" s="128"/>
      <c r="AA23" s="128"/>
      <c r="AB23" s="128">
        <v>21</v>
      </c>
      <c r="AC23" s="128" t="s">
        <v>343</v>
      </c>
      <c r="AD23" s="128"/>
      <c r="AE23" s="128"/>
      <c r="AF23" s="128"/>
      <c r="AG23" s="128"/>
    </row>
    <row r="24" spans="1:33">
      <c r="A24" s="128">
        <v>1920</v>
      </c>
      <c r="B24" s="128" t="s">
        <v>344</v>
      </c>
      <c r="C24" s="128">
        <v>199</v>
      </c>
      <c r="D24" s="129"/>
      <c r="E24" s="129">
        <v>50017</v>
      </c>
      <c r="F24" s="129" t="s">
        <v>373</v>
      </c>
      <c r="G24" s="129">
        <v>1</v>
      </c>
      <c r="H24" s="129">
        <v>0</v>
      </c>
      <c r="I24" s="128" t="s">
        <v>374</v>
      </c>
      <c r="J24" s="130">
        <v>43862</v>
      </c>
      <c r="K24" s="129">
        <v>2</v>
      </c>
      <c r="L24" s="132">
        <v>-199</v>
      </c>
      <c r="M24" s="128"/>
      <c r="N24" s="128"/>
      <c r="O24" s="132">
        <v>0</v>
      </c>
      <c r="P24" s="130">
        <v>44027</v>
      </c>
      <c r="Q24" s="129"/>
      <c r="R24" s="129">
        <v>0</v>
      </c>
      <c r="S24" s="132"/>
      <c r="T24" s="128"/>
      <c r="U24" s="128"/>
      <c r="V24" s="128"/>
      <c r="W24" s="128"/>
      <c r="X24" s="128"/>
      <c r="Y24" s="128"/>
      <c r="Z24" s="128"/>
      <c r="AA24" s="128"/>
      <c r="AB24" s="128">
        <v>19</v>
      </c>
      <c r="AC24" s="128" t="s">
        <v>346</v>
      </c>
      <c r="AD24" s="128"/>
      <c r="AE24" s="128"/>
      <c r="AF24" s="128"/>
      <c r="AG24" s="128"/>
    </row>
    <row r="25" spans="1:33">
      <c r="A25" s="128">
        <v>1920</v>
      </c>
      <c r="B25" s="128" t="s">
        <v>344</v>
      </c>
      <c r="C25" s="128">
        <v>187</v>
      </c>
      <c r="D25" s="129"/>
      <c r="E25" s="129">
        <v>20</v>
      </c>
      <c r="F25" s="129"/>
      <c r="G25" s="129">
        <v>5</v>
      </c>
      <c r="H25" s="129">
        <v>0</v>
      </c>
      <c r="I25" s="128" t="s">
        <v>361</v>
      </c>
      <c r="J25" s="130">
        <v>43864</v>
      </c>
      <c r="K25" s="129">
        <v>2</v>
      </c>
      <c r="L25" s="131">
        <v>37310</v>
      </c>
      <c r="M25" s="128"/>
      <c r="N25" s="128"/>
      <c r="O25" s="132">
        <v>0</v>
      </c>
      <c r="P25" s="130">
        <v>44083</v>
      </c>
      <c r="Q25" s="129"/>
      <c r="R25" s="129">
        <v>0</v>
      </c>
      <c r="S25" s="132"/>
      <c r="T25" s="128"/>
      <c r="U25" s="128"/>
      <c r="V25" s="128"/>
      <c r="W25" s="128"/>
      <c r="X25" s="128"/>
      <c r="Y25" s="128"/>
      <c r="Z25" s="128"/>
      <c r="AA25" s="128"/>
      <c r="AB25" s="128">
        <v>23</v>
      </c>
      <c r="AC25" s="128" t="s">
        <v>342</v>
      </c>
      <c r="AD25" s="128"/>
      <c r="AE25" s="128"/>
      <c r="AF25" s="128"/>
      <c r="AG25" s="128"/>
    </row>
    <row r="26" spans="1:33">
      <c r="A26" s="128">
        <v>1920</v>
      </c>
      <c r="B26" s="128" t="s">
        <v>344</v>
      </c>
      <c r="C26" s="128">
        <v>187</v>
      </c>
      <c r="D26" s="129"/>
      <c r="E26" s="129">
        <v>20</v>
      </c>
      <c r="F26" s="129"/>
      <c r="G26" s="129">
        <v>5</v>
      </c>
      <c r="H26" s="129">
        <v>0</v>
      </c>
      <c r="I26" s="128" t="s">
        <v>361</v>
      </c>
      <c r="J26" s="130">
        <v>43864</v>
      </c>
      <c r="K26" s="129">
        <v>2</v>
      </c>
      <c r="L26" s="132">
        <v>-21.5</v>
      </c>
      <c r="M26" s="128"/>
      <c r="N26" s="128"/>
      <c r="O26" s="132">
        <v>0</v>
      </c>
      <c r="P26" s="130">
        <v>44083</v>
      </c>
      <c r="Q26" s="129"/>
      <c r="R26" s="129">
        <v>0</v>
      </c>
      <c r="S26" s="132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</row>
    <row r="27" spans="1:33">
      <c r="A27" s="128">
        <v>1920</v>
      </c>
      <c r="B27" s="128" t="s">
        <v>344</v>
      </c>
      <c r="C27" s="128">
        <v>164</v>
      </c>
      <c r="D27" s="129"/>
      <c r="E27" s="129">
        <v>1</v>
      </c>
      <c r="F27" s="129"/>
      <c r="G27" s="129">
        <v>10</v>
      </c>
      <c r="H27" s="129">
        <v>0</v>
      </c>
      <c r="I27" s="128" t="s">
        <v>375</v>
      </c>
      <c r="J27" s="130">
        <v>43872</v>
      </c>
      <c r="K27" s="129">
        <v>2</v>
      </c>
      <c r="L27" s="131">
        <v>-1040</v>
      </c>
      <c r="M27" s="128"/>
      <c r="N27" s="128"/>
      <c r="O27" s="132">
        <v>0</v>
      </c>
      <c r="P27" s="130">
        <v>44083</v>
      </c>
      <c r="Q27" s="129"/>
      <c r="R27" s="129">
        <v>0</v>
      </c>
      <c r="S27" s="132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</row>
    <row r="28" spans="1:33">
      <c r="A28" s="128">
        <v>1920</v>
      </c>
      <c r="B28" s="128" t="s">
        <v>344</v>
      </c>
      <c r="C28" s="128">
        <v>180</v>
      </c>
      <c r="D28" s="129"/>
      <c r="E28" s="129">
        <v>50012</v>
      </c>
      <c r="F28" s="129"/>
      <c r="G28" s="129">
        <v>1</v>
      </c>
      <c r="H28" s="129">
        <v>0</v>
      </c>
      <c r="I28" s="128" t="s">
        <v>376</v>
      </c>
      <c r="J28" s="130">
        <v>43874</v>
      </c>
      <c r="K28" s="129">
        <v>2</v>
      </c>
      <c r="L28" s="132">
        <v>-80</v>
      </c>
      <c r="M28" s="128"/>
      <c r="N28" s="128"/>
      <c r="O28" s="132">
        <v>0</v>
      </c>
      <c r="P28" s="130">
        <v>44027</v>
      </c>
      <c r="Q28" s="129"/>
      <c r="R28" s="129">
        <v>0</v>
      </c>
      <c r="S28" s="132"/>
      <c r="T28" s="128"/>
      <c r="U28" s="128"/>
      <c r="V28" s="128"/>
      <c r="W28" s="128"/>
      <c r="X28" s="128"/>
      <c r="Y28" s="128"/>
      <c r="Z28" s="128"/>
      <c r="AA28" s="128"/>
      <c r="AB28" s="128">
        <v>3</v>
      </c>
      <c r="AC28" s="128" t="s">
        <v>341</v>
      </c>
      <c r="AD28" s="128"/>
      <c r="AE28" s="128"/>
      <c r="AF28" s="128"/>
      <c r="AG28" s="128"/>
    </row>
    <row r="29" spans="1:33">
      <c r="A29" s="128">
        <v>1920</v>
      </c>
      <c r="B29" s="128" t="s">
        <v>344</v>
      </c>
      <c r="C29" s="128">
        <v>185</v>
      </c>
      <c r="D29" s="129"/>
      <c r="E29" s="129">
        <v>21</v>
      </c>
      <c r="F29" s="129"/>
      <c r="G29" s="129">
        <v>5</v>
      </c>
      <c r="H29" s="129">
        <v>0</v>
      </c>
      <c r="I29" s="128" t="s">
        <v>377</v>
      </c>
      <c r="J29" s="130">
        <v>43891</v>
      </c>
      <c r="K29" s="129">
        <v>3</v>
      </c>
      <c r="L29" s="132">
        <v>-12.5</v>
      </c>
      <c r="M29" s="128"/>
      <c r="N29" s="128"/>
      <c r="O29" s="132">
        <v>0</v>
      </c>
      <c r="P29" s="130">
        <v>44083</v>
      </c>
      <c r="Q29" s="129"/>
      <c r="R29" s="129">
        <v>0</v>
      </c>
      <c r="S29" s="132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1:33">
      <c r="A30" s="128">
        <v>1920</v>
      </c>
      <c r="B30" s="128" t="s">
        <v>344</v>
      </c>
      <c r="C30" s="128">
        <v>195</v>
      </c>
      <c r="D30" s="129"/>
      <c r="E30" s="129">
        <v>50014</v>
      </c>
      <c r="F30" s="129" t="s">
        <v>378</v>
      </c>
      <c r="G30" s="129">
        <v>1</v>
      </c>
      <c r="H30" s="129">
        <v>0</v>
      </c>
      <c r="I30" s="128" t="s">
        <v>374</v>
      </c>
      <c r="J30" s="130">
        <v>43891</v>
      </c>
      <c r="K30" s="129">
        <v>3</v>
      </c>
      <c r="L30" s="132">
        <v>-199</v>
      </c>
      <c r="M30" s="128"/>
      <c r="N30" s="128"/>
      <c r="O30" s="132">
        <v>0</v>
      </c>
      <c r="P30" s="130">
        <v>44027</v>
      </c>
      <c r="Q30" s="129"/>
      <c r="R30" s="129">
        <v>0</v>
      </c>
      <c r="S30" s="132"/>
      <c r="T30" s="128"/>
      <c r="U30" s="128"/>
      <c r="V30" s="128"/>
      <c r="W30" s="128"/>
      <c r="X30" s="128"/>
      <c r="Y30" s="128"/>
      <c r="Z30" s="128"/>
      <c r="AA30" s="128"/>
      <c r="AB30" s="128">
        <v>19</v>
      </c>
      <c r="AC30" s="128" t="s">
        <v>346</v>
      </c>
      <c r="AD30" s="128"/>
      <c r="AE30" s="128"/>
      <c r="AF30" s="128"/>
      <c r="AG30" s="128"/>
    </row>
    <row r="31" spans="1:33">
      <c r="A31" s="128">
        <v>1920</v>
      </c>
      <c r="B31" s="128" t="s">
        <v>344</v>
      </c>
      <c r="C31" s="128">
        <v>174</v>
      </c>
      <c r="D31" s="129"/>
      <c r="E31" s="129">
        <v>50009</v>
      </c>
      <c r="F31" s="129"/>
      <c r="G31" s="129">
        <v>1</v>
      </c>
      <c r="H31" s="129">
        <v>0</v>
      </c>
      <c r="I31" s="128" t="s">
        <v>379</v>
      </c>
      <c r="J31" s="130">
        <v>43913</v>
      </c>
      <c r="K31" s="129">
        <v>3</v>
      </c>
      <c r="L31" s="131">
        <v>-1784.63</v>
      </c>
      <c r="M31" s="128"/>
      <c r="N31" s="128"/>
      <c r="O31" s="132">
        <v>0</v>
      </c>
      <c r="P31" s="130">
        <v>44027</v>
      </c>
      <c r="Q31" s="129"/>
      <c r="R31" s="129">
        <v>0</v>
      </c>
      <c r="S31" s="132"/>
      <c r="T31" s="128"/>
      <c r="U31" s="128"/>
      <c r="V31" s="128"/>
      <c r="W31" s="128"/>
      <c r="X31" s="128"/>
      <c r="Y31" s="128"/>
      <c r="Z31" s="128"/>
      <c r="AA31" s="128"/>
      <c r="AB31" s="128">
        <v>11</v>
      </c>
      <c r="AC31" s="128" t="s">
        <v>350</v>
      </c>
      <c r="AD31" s="128"/>
      <c r="AE31" s="128"/>
      <c r="AF31" s="128"/>
      <c r="AG31" s="128"/>
    </row>
    <row r="32" spans="1:33">
      <c r="A32" s="128">
        <v>1920</v>
      </c>
      <c r="B32" s="128" t="s">
        <v>344</v>
      </c>
      <c r="C32" s="128">
        <v>189</v>
      </c>
      <c r="D32" s="129"/>
      <c r="E32" s="129">
        <v>22</v>
      </c>
      <c r="F32" s="129"/>
      <c r="G32" s="129">
        <v>5</v>
      </c>
      <c r="H32" s="129">
        <v>0</v>
      </c>
      <c r="I32" s="128" t="s">
        <v>380</v>
      </c>
      <c r="J32" s="130">
        <v>43922</v>
      </c>
      <c r="K32" s="129">
        <v>4</v>
      </c>
      <c r="L32" s="131">
        <v>-1378</v>
      </c>
      <c r="M32" s="128"/>
      <c r="N32" s="128"/>
      <c r="O32" s="132">
        <v>0</v>
      </c>
      <c r="P32" s="130">
        <v>44083</v>
      </c>
      <c r="Q32" s="129"/>
      <c r="R32" s="129">
        <v>0</v>
      </c>
      <c r="S32" s="132"/>
      <c r="T32" s="128"/>
      <c r="U32" s="128"/>
      <c r="V32" s="128"/>
      <c r="W32" s="128"/>
      <c r="X32" s="128"/>
      <c r="Y32" s="128"/>
      <c r="Z32" s="128"/>
      <c r="AA32" s="128"/>
      <c r="AB32" s="128">
        <v>14</v>
      </c>
      <c r="AC32" s="128" t="s">
        <v>345</v>
      </c>
      <c r="AD32" s="128"/>
      <c r="AE32" s="128"/>
      <c r="AF32" s="128"/>
      <c r="AG32" s="128"/>
    </row>
    <row r="33" spans="1:33">
      <c r="A33" s="128">
        <v>1920</v>
      </c>
      <c r="B33" s="128" t="s">
        <v>344</v>
      </c>
      <c r="C33" s="128">
        <v>189</v>
      </c>
      <c r="D33" s="129"/>
      <c r="E33" s="129">
        <v>22</v>
      </c>
      <c r="F33" s="129"/>
      <c r="G33" s="129">
        <v>5</v>
      </c>
      <c r="H33" s="129">
        <v>0</v>
      </c>
      <c r="I33" s="128" t="s">
        <v>380</v>
      </c>
      <c r="J33" s="130">
        <v>43922</v>
      </c>
      <c r="K33" s="129">
        <v>4</v>
      </c>
      <c r="L33" s="132">
        <v>-8.5</v>
      </c>
      <c r="M33" s="128"/>
      <c r="N33" s="128"/>
      <c r="O33" s="132">
        <v>0</v>
      </c>
      <c r="P33" s="130">
        <v>44083</v>
      </c>
      <c r="Q33" s="129"/>
      <c r="R33" s="129">
        <v>0</v>
      </c>
      <c r="S33" s="132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</row>
    <row r="34" spans="1:33">
      <c r="A34" s="128">
        <v>1920</v>
      </c>
      <c r="B34" s="128" t="s">
        <v>344</v>
      </c>
      <c r="C34" s="128">
        <v>194</v>
      </c>
      <c r="D34" s="129"/>
      <c r="E34" s="129">
        <v>50013</v>
      </c>
      <c r="F34" s="129" t="s">
        <v>381</v>
      </c>
      <c r="G34" s="129">
        <v>1</v>
      </c>
      <c r="H34" s="129">
        <v>0</v>
      </c>
      <c r="I34" s="128" t="s">
        <v>374</v>
      </c>
      <c r="J34" s="130">
        <v>43922</v>
      </c>
      <c r="K34" s="129">
        <v>4</v>
      </c>
      <c r="L34" s="132">
        <v>-199</v>
      </c>
      <c r="M34" s="128"/>
      <c r="N34" s="128"/>
      <c r="O34" s="132">
        <v>0</v>
      </c>
      <c r="P34" s="130">
        <v>44027</v>
      </c>
      <c r="Q34" s="129"/>
      <c r="R34" s="129">
        <v>0</v>
      </c>
      <c r="S34" s="132"/>
      <c r="T34" s="128"/>
      <c r="U34" s="128"/>
      <c r="V34" s="128"/>
      <c r="W34" s="128"/>
      <c r="X34" s="128"/>
      <c r="Y34" s="128"/>
      <c r="Z34" s="128"/>
      <c r="AA34" s="128"/>
      <c r="AB34" s="128">
        <v>19</v>
      </c>
      <c r="AC34" s="128" t="s">
        <v>346</v>
      </c>
      <c r="AD34" s="128"/>
      <c r="AE34" s="128"/>
      <c r="AF34" s="128"/>
      <c r="AG34" s="128"/>
    </row>
    <row r="35" spans="1:33">
      <c r="A35" s="128">
        <v>1920</v>
      </c>
      <c r="B35" s="128" t="s">
        <v>344</v>
      </c>
      <c r="C35" s="128">
        <v>173</v>
      </c>
      <c r="D35" s="129" t="s">
        <v>382</v>
      </c>
      <c r="E35" s="129">
        <v>50008</v>
      </c>
      <c r="F35" s="129" t="s">
        <v>383</v>
      </c>
      <c r="G35" s="129">
        <v>1</v>
      </c>
      <c r="H35" s="129">
        <v>0</v>
      </c>
      <c r="I35" s="128" t="s">
        <v>367</v>
      </c>
      <c r="J35" s="130">
        <v>43922</v>
      </c>
      <c r="K35" s="129">
        <v>4</v>
      </c>
      <c r="L35" s="131">
        <v>-10067.280000000001</v>
      </c>
      <c r="M35" s="128"/>
      <c r="N35" s="128"/>
      <c r="O35" s="132">
        <v>0</v>
      </c>
      <c r="P35" s="130">
        <v>44025</v>
      </c>
      <c r="Q35" s="129"/>
      <c r="R35" s="129">
        <v>0</v>
      </c>
      <c r="S35" s="132"/>
      <c r="T35" s="128"/>
      <c r="U35" s="128"/>
      <c r="V35" s="128"/>
      <c r="W35" s="128"/>
      <c r="X35" s="128"/>
      <c r="Y35" s="128"/>
      <c r="Z35" s="128"/>
      <c r="AA35" s="128"/>
      <c r="AB35" s="128">
        <v>12</v>
      </c>
      <c r="AC35" s="128" t="s">
        <v>347</v>
      </c>
      <c r="AD35" s="128"/>
      <c r="AE35" s="128"/>
      <c r="AF35" s="128"/>
      <c r="AG35" s="128"/>
    </row>
    <row r="36" spans="1:33">
      <c r="A36" s="128">
        <v>1920</v>
      </c>
      <c r="B36" s="128" t="s">
        <v>344</v>
      </c>
      <c r="C36" s="128">
        <v>189</v>
      </c>
      <c r="D36" s="129"/>
      <c r="E36" s="129">
        <v>22</v>
      </c>
      <c r="F36" s="129"/>
      <c r="G36" s="129">
        <v>5</v>
      </c>
      <c r="H36" s="129">
        <v>0</v>
      </c>
      <c r="I36" s="128" t="s">
        <v>380</v>
      </c>
      <c r="J36" s="130">
        <v>43923</v>
      </c>
      <c r="K36" s="129">
        <v>4</v>
      </c>
      <c r="L36" s="131">
        <v>-45000</v>
      </c>
      <c r="M36" s="128"/>
      <c r="N36" s="128"/>
      <c r="O36" s="132">
        <v>0</v>
      </c>
      <c r="P36" s="130">
        <v>44083</v>
      </c>
      <c r="Q36" s="129"/>
      <c r="R36" s="129">
        <v>0</v>
      </c>
      <c r="S36" s="132"/>
      <c r="T36" s="128"/>
      <c r="U36" s="128"/>
      <c r="V36" s="128"/>
      <c r="W36" s="128"/>
      <c r="X36" s="128"/>
      <c r="Y36" s="128"/>
      <c r="Z36" s="128"/>
      <c r="AA36" s="128"/>
      <c r="AB36" s="128">
        <v>14</v>
      </c>
      <c r="AC36" s="128" t="s">
        <v>345</v>
      </c>
      <c r="AD36" s="128"/>
      <c r="AE36" s="128"/>
      <c r="AF36" s="128"/>
      <c r="AG36" s="128"/>
    </row>
    <row r="37" spans="1:33">
      <c r="A37" s="128">
        <v>1920</v>
      </c>
      <c r="B37" s="128" t="s">
        <v>344</v>
      </c>
      <c r="C37" s="128">
        <v>182</v>
      </c>
      <c r="D37" s="129"/>
      <c r="E37" s="129">
        <v>11</v>
      </c>
      <c r="F37" s="129"/>
      <c r="G37" s="129">
        <v>10</v>
      </c>
      <c r="H37" s="129">
        <v>0</v>
      </c>
      <c r="I37" s="128" t="s">
        <v>384</v>
      </c>
      <c r="J37" s="130">
        <v>43923</v>
      </c>
      <c r="K37" s="129">
        <v>4</v>
      </c>
      <c r="L37" s="131">
        <v>45000</v>
      </c>
      <c r="M37" s="128"/>
      <c r="N37" s="128"/>
      <c r="O37" s="132">
        <v>0</v>
      </c>
      <c r="P37" s="130">
        <v>44083</v>
      </c>
      <c r="Q37" s="129"/>
      <c r="R37" s="129">
        <v>0</v>
      </c>
      <c r="S37" s="132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</row>
    <row r="38" spans="1:33">
      <c r="A38" s="128">
        <v>1920</v>
      </c>
      <c r="B38" s="128" t="s">
        <v>344</v>
      </c>
      <c r="C38" s="128">
        <v>189</v>
      </c>
      <c r="D38" s="129"/>
      <c r="E38" s="129">
        <v>22</v>
      </c>
      <c r="F38" s="129"/>
      <c r="G38" s="129">
        <v>5</v>
      </c>
      <c r="H38" s="129">
        <v>0</v>
      </c>
      <c r="I38" s="128" t="s">
        <v>380</v>
      </c>
      <c r="J38" s="130">
        <v>43923</v>
      </c>
      <c r="K38" s="129">
        <v>4</v>
      </c>
      <c r="L38" s="131">
        <v>-45000</v>
      </c>
      <c r="M38" s="128"/>
      <c r="N38" s="128"/>
      <c r="O38" s="132">
        <v>0</v>
      </c>
      <c r="P38" s="130">
        <v>44083</v>
      </c>
      <c r="Q38" s="129"/>
      <c r="R38" s="129">
        <v>0</v>
      </c>
      <c r="S38" s="132"/>
      <c r="T38" s="128"/>
      <c r="U38" s="128"/>
      <c r="V38" s="128"/>
      <c r="W38" s="128"/>
      <c r="X38" s="128"/>
      <c r="Y38" s="128"/>
      <c r="Z38" s="128"/>
      <c r="AA38" s="128"/>
      <c r="AB38" s="128">
        <v>14</v>
      </c>
      <c r="AC38" s="128" t="s">
        <v>345</v>
      </c>
      <c r="AD38" s="128"/>
      <c r="AE38" s="128"/>
      <c r="AF38" s="128"/>
      <c r="AG38" s="128"/>
    </row>
    <row r="39" spans="1:33">
      <c r="A39" s="128">
        <v>1920</v>
      </c>
      <c r="B39" s="128" t="s">
        <v>344</v>
      </c>
      <c r="C39" s="128">
        <v>166</v>
      </c>
      <c r="D39" s="129"/>
      <c r="E39" s="129">
        <v>3</v>
      </c>
      <c r="F39" s="129"/>
      <c r="G39" s="129">
        <v>10</v>
      </c>
      <c r="H39" s="129">
        <v>0</v>
      </c>
      <c r="I39" s="128" t="s">
        <v>385</v>
      </c>
      <c r="J39" s="130">
        <v>43951</v>
      </c>
      <c r="K39" s="129">
        <v>4</v>
      </c>
      <c r="L39" s="131">
        <v>112782.94</v>
      </c>
      <c r="M39" s="128"/>
      <c r="N39" s="128"/>
      <c r="O39" s="132">
        <v>0</v>
      </c>
      <c r="P39" s="130">
        <v>44083</v>
      </c>
      <c r="Q39" s="129"/>
      <c r="R39" s="129">
        <v>0</v>
      </c>
      <c r="S39" s="132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</row>
    <row r="40" spans="1:33" ht="28.8">
      <c r="A40" s="128">
        <v>1920</v>
      </c>
      <c r="B40" s="128" t="s">
        <v>344</v>
      </c>
      <c r="C40" s="128">
        <v>190</v>
      </c>
      <c r="D40" s="129"/>
      <c r="E40" s="129">
        <v>12</v>
      </c>
      <c r="F40" s="129" t="s">
        <v>386</v>
      </c>
      <c r="G40" s="129">
        <v>10</v>
      </c>
      <c r="H40" s="129">
        <v>0</v>
      </c>
      <c r="I40" s="128" t="s">
        <v>387</v>
      </c>
      <c r="J40" s="130">
        <v>43951</v>
      </c>
      <c r="K40" s="129">
        <v>4</v>
      </c>
      <c r="L40" s="132">
        <v>-56.8</v>
      </c>
      <c r="M40" s="128"/>
      <c r="N40" s="128"/>
      <c r="O40" s="132">
        <v>0</v>
      </c>
      <c r="P40" s="130">
        <v>44083</v>
      </c>
      <c r="Q40" s="129"/>
      <c r="R40" s="129">
        <v>0</v>
      </c>
      <c r="S40" s="132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</row>
    <row r="41" spans="1:33">
      <c r="A41" s="128">
        <v>1920</v>
      </c>
      <c r="B41" s="128" t="s">
        <v>344</v>
      </c>
      <c r="C41" s="128">
        <v>197</v>
      </c>
      <c r="D41" s="129"/>
      <c r="E41" s="129">
        <v>50016</v>
      </c>
      <c r="F41" s="129" t="s">
        <v>388</v>
      </c>
      <c r="G41" s="129">
        <v>1</v>
      </c>
      <c r="H41" s="129">
        <v>0</v>
      </c>
      <c r="I41" s="128" t="s">
        <v>374</v>
      </c>
      <c r="J41" s="130">
        <v>43952</v>
      </c>
      <c r="K41" s="129">
        <v>5</v>
      </c>
      <c r="L41" s="132">
        <v>-199</v>
      </c>
      <c r="M41" s="128"/>
      <c r="N41" s="128"/>
      <c r="O41" s="132">
        <v>0</v>
      </c>
      <c r="P41" s="130">
        <v>44027</v>
      </c>
      <c r="Q41" s="129"/>
      <c r="R41" s="129">
        <v>0</v>
      </c>
      <c r="S41" s="132"/>
      <c r="T41" s="128"/>
      <c r="U41" s="128"/>
      <c r="V41" s="128"/>
      <c r="W41" s="128"/>
      <c r="X41" s="128"/>
      <c r="Y41" s="128"/>
      <c r="Z41" s="128"/>
      <c r="AA41" s="128"/>
      <c r="AB41" s="128">
        <v>19</v>
      </c>
      <c r="AC41" s="128" t="s">
        <v>346</v>
      </c>
      <c r="AD41" s="128"/>
      <c r="AE41" s="128"/>
      <c r="AF41" s="128"/>
      <c r="AG41" s="128"/>
    </row>
    <row r="42" spans="1:33">
      <c r="A42" s="128">
        <v>1920</v>
      </c>
      <c r="B42" s="128" t="s">
        <v>344</v>
      </c>
      <c r="C42" s="128">
        <v>186</v>
      </c>
      <c r="D42" s="129"/>
      <c r="E42" s="129">
        <v>23</v>
      </c>
      <c r="F42" s="129"/>
      <c r="G42" s="129">
        <v>5</v>
      </c>
      <c r="H42" s="129">
        <v>0</v>
      </c>
      <c r="I42" s="128" t="s">
        <v>389</v>
      </c>
      <c r="J42" s="130">
        <v>43955</v>
      </c>
      <c r="K42" s="129">
        <v>5</v>
      </c>
      <c r="L42" s="132">
        <v>-9</v>
      </c>
      <c r="M42" s="128"/>
      <c r="N42" s="128"/>
      <c r="O42" s="132">
        <v>0</v>
      </c>
      <c r="P42" s="130">
        <v>44083</v>
      </c>
      <c r="Q42" s="129"/>
      <c r="R42" s="129">
        <v>0</v>
      </c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1:33">
      <c r="A43" s="128">
        <v>1920</v>
      </c>
      <c r="B43" s="128" t="s">
        <v>344</v>
      </c>
      <c r="C43" s="128">
        <v>178</v>
      </c>
      <c r="D43" s="129"/>
      <c r="E43" s="129">
        <v>8</v>
      </c>
      <c r="F43" s="129"/>
      <c r="G43" s="129">
        <v>10</v>
      </c>
      <c r="H43" s="129">
        <v>0</v>
      </c>
      <c r="I43" s="128" t="s">
        <v>390</v>
      </c>
      <c r="J43" s="130">
        <v>43966</v>
      </c>
      <c r="K43" s="129">
        <v>5</v>
      </c>
      <c r="L43" s="131">
        <v>100000</v>
      </c>
      <c r="M43" s="128"/>
      <c r="N43" s="128"/>
      <c r="O43" s="132">
        <v>0</v>
      </c>
      <c r="P43" s="130">
        <v>44083</v>
      </c>
      <c r="Q43" s="129"/>
      <c r="R43" s="129">
        <v>0</v>
      </c>
      <c r="S43" s="132"/>
      <c r="T43" s="128"/>
      <c r="U43" s="128"/>
      <c r="V43" s="128"/>
      <c r="W43" s="128"/>
      <c r="X43" s="128"/>
      <c r="Y43" s="128"/>
      <c r="Z43" s="128"/>
      <c r="AA43" s="128"/>
      <c r="AB43" s="128">
        <v>3</v>
      </c>
      <c r="AC43" s="128" t="s">
        <v>341</v>
      </c>
      <c r="AD43" s="128"/>
      <c r="AE43" s="128"/>
      <c r="AF43" s="128"/>
      <c r="AG43" s="128"/>
    </row>
    <row r="44" spans="1:33">
      <c r="A44" s="128">
        <v>1920</v>
      </c>
      <c r="B44" s="128" t="s">
        <v>344</v>
      </c>
      <c r="C44" s="128">
        <v>196</v>
      </c>
      <c r="D44" s="129"/>
      <c r="E44" s="129">
        <v>50015</v>
      </c>
      <c r="F44" s="129" t="s">
        <v>391</v>
      </c>
      <c r="G44" s="129">
        <v>1</v>
      </c>
      <c r="H44" s="129">
        <v>0</v>
      </c>
      <c r="I44" s="128" t="s">
        <v>374</v>
      </c>
      <c r="J44" s="130">
        <v>43983</v>
      </c>
      <c r="K44" s="129">
        <v>6</v>
      </c>
      <c r="L44" s="132">
        <v>-248</v>
      </c>
      <c r="M44" s="128"/>
      <c r="N44" s="128"/>
      <c r="O44" s="132">
        <v>0</v>
      </c>
      <c r="P44" s="130">
        <v>44027</v>
      </c>
      <c r="Q44" s="129"/>
      <c r="R44" s="129">
        <v>0</v>
      </c>
      <c r="S44" s="132"/>
      <c r="T44" s="128"/>
      <c r="U44" s="128"/>
      <c r="V44" s="128"/>
      <c r="W44" s="128"/>
      <c r="X44" s="128"/>
      <c r="Y44" s="128"/>
      <c r="Z44" s="128"/>
      <c r="AA44" s="128"/>
      <c r="AB44" s="128">
        <v>19</v>
      </c>
      <c r="AC44" s="128" t="s">
        <v>346</v>
      </c>
      <c r="AD44" s="128"/>
      <c r="AE44" s="128"/>
      <c r="AF44" s="128"/>
      <c r="AG44" s="128"/>
    </row>
    <row r="45" spans="1:33">
      <c r="A45" s="128">
        <v>1920</v>
      </c>
      <c r="B45" s="128" t="s">
        <v>344</v>
      </c>
      <c r="C45" s="128">
        <v>184</v>
      </c>
      <c r="D45" s="129"/>
      <c r="E45" s="129">
        <v>28</v>
      </c>
      <c r="F45" s="129"/>
      <c r="G45" s="129">
        <v>5</v>
      </c>
      <c r="H45" s="129">
        <v>0</v>
      </c>
      <c r="I45" s="128" t="s">
        <v>392</v>
      </c>
      <c r="J45" s="130">
        <v>43984</v>
      </c>
      <c r="K45" s="129">
        <v>6</v>
      </c>
      <c r="L45" s="132">
        <v>-2</v>
      </c>
      <c r="M45" s="128"/>
      <c r="N45" s="128"/>
      <c r="O45" s="132">
        <v>0</v>
      </c>
      <c r="P45" s="130">
        <v>44083</v>
      </c>
      <c r="Q45" s="129"/>
      <c r="R45" s="129">
        <v>0</v>
      </c>
      <c r="S45" s="132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  <row r="46" spans="1:33">
      <c r="A46" s="128">
        <v>1920</v>
      </c>
      <c r="B46" s="128" t="s">
        <v>344</v>
      </c>
      <c r="C46" s="128">
        <v>179</v>
      </c>
      <c r="D46" s="129"/>
      <c r="E46" s="129">
        <v>9</v>
      </c>
      <c r="F46" s="129"/>
      <c r="G46" s="129">
        <v>10</v>
      </c>
      <c r="H46" s="129">
        <v>0</v>
      </c>
      <c r="I46" s="128" t="s">
        <v>393</v>
      </c>
      <c r="J46" s="130">
        <v>43987</v>
      </c>
      <c r="K46" s="129">
        <v>6</v>
      </c>
      <c r="L46" s="131">
        <v>222000</v>
      </c>
      <c r="M46" s="128"/>
      <c r="N46" s="128"/>
      <c r="O46" s="132">
        <v>0</v>
      </c>
      <c r="P46" s="130">
        <v>44083</v>
      </c>
      <c r="Q46" s="129"/>
      <c r="R46" s="129">
        <v>0</v>
      </c>
      <c r="S46" s="132"/>
      <c r="T46" s="128"/>
      <c r="U46" s="128"/>
      <c r="V46" s="128"/>
      <c r="W46" s="128"/>
      <c r="X46" s="128"/>
      <c r="Y46" s="128"/>
      <c r="Z46" s="128"/>
      <c r="AA46" s="128"/>
      <c r="AB46" s="128">
        <v>3</v>
      </c>
      <c r="AC46" s="128" t="s">
        <v>341</v>
      </c>
      <c r="AD46" s="128"/>
      <c r="AE46" s="128"/>
      <c r="AF46" s="128"/>
      <c r="AG46" s="128"/>
    </row>
    <row r="47" spans="1:33">
      <c r="A47" s="128">
        <v>1920</v>
      </c>
      <c r="B47" s="128" t="s">
        <v>344</v>
      </c>
      <c r="C47" s="128">
        <v>165</v>
      </c>
      <c r="D47" s="129"/>
      <c r="E47" s="129">
        <v>2</v>
      </c>
      <c r="F47" s="129"/>
      <c r="G47" s="129">
        <v>10</v>
      </c>
      <c r="H47" s="129">
        <v>0</v>
      </c>
      <c r="I47" s="128" t="s">
        <v>394</v>
      </c>
      <c r="J47" s="130">
        <v>43991</v>
      </c>
      <c r="K47" s="129">
        <v>6</v>
      </c>
      <c r="L47" s="131">
        <v>-1141</v>
      </c>
      <c r="M47" s="128"/>
      <c r="N47" s="128"/>
      <c r="O47" s="132">
        <v>0</v>
      </c>
      <c r="P47" s="130">
        <v>44083</v>
      </c>
      <c r="Q47" s="129"/>
      <c r="R47" s="129">
        <v>0</v>
      </c>
      <c r="S47" s="132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</row>
    <row r="48" spans="1:33">
      <c r="A48" s="128">
        <v>1920</v>
      </c>
      <c r="B48" s="128" t="s">
        <v>344</v>
      </c>
      <c r="C48" s="128">
        <v>192</v>
      </c>
      <c r="D48" s="129"/>
      <c r="E48" s="129">
        <v>25</v>
      </c>
      <c r="F48" s="129"/>
      <c r="G48" s="129">
        <v>10</v>
      </c>
      <c r="H48" s="129">
        <v>0</v>
      </c>
      <c r="I48" s="128" t="s">
        <v>395</v>
      </c>
      <c r="J48" s="130">
        <v>43992</v>
      </c>
      <c r="K48" s="129">
        <v>6</v>
      </c>
      <c r="L48" s="131">
        <v>1500</v>
      </c>
      <c r="M48" s="128"/>
      <c r="N48" s="128"/>
      <c r="O48" s="132">
        <v>0</v>
      </c>
      <c r="P48" s="130">
        <v>44083</v>
      </c>
      <c r="Q48" s="129"/>
      <c r="R48" s="129">
        <v>0</v>
      </c>
      <c r="S48" s="132"/>
      <c r="T48" s="128"/>
      <c r="U48" s="128"/>
      <c r="V48" s="128"/>
      <c r="W48" s="128"/>
      <c r="X48" s="128"/>
      <c r="Y48" s="128"/>
      <c r="Z48" s="128"/>
      <c r="AA48" s="128"/>
      <c r="AB48" s="128">
        <v>3</v>
      </c>
      <c r="AC48" s="128" t="s">
        <v>341</v>
      </c>
      <c r="AD48" s="128"/>
      <c r="AE48" s="128"/>
      <c r="AF48" s="128"/>
      <c r="AG48" s="128"/>
    </row>
    <row r="49" spans="1:33">
      <c r="A49" s="128">
        <v>1920</v>
      </c>
      <c r="B49" s="128" t="s">
        <v>344</v>
      </c>
      <c r="C49" s="128">
        <v>170</v>
      </c>
      <c r="D49" s="129" t="s">
        <v>396</v>
      </c>
      <c r="E49" s="129">
        <v>5</v>
      </c>
      <c r="F49" s="129"/>
      <c r="G49" s="129">
        <v>10</v>
      </c>
      <c r="H49" s="129">
        <v>0</v>
      </c>
      <c r="I49" s="128" t="s">
        <v>356</v>
      </c>
      <c r="J49" s="130">
        <v>43997</v>
      </c>
      <c r="K49" s="129">
        <v>6</v>
      </c>
      <c r="L49" s="131">
        <v>-1378</v>
      </c>
      <c r="M49" s="128"/>
      <c r="N49" s="128"/>
      <c r="O49" s="132">
        <v>0</v>
      </c>
      <c r="P49" s="130">
        <v>44083</v>
      </c>
      <c r="Q49" s="129"/>
      <c r="R49" s="129">
        <v>0</v>
      </c>
      <c r="S49" s="132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</row>
    <row r="50" spans="1:33">
      <c r="A50" s="128">
        <v>1920</v>
      </c>
      <c r="B50" s="128" t="s">
        <v>344</v>
      </c>
      <c r="C50" s="128">
        <v>191</v>
      </c>
      <c r="D50" s="129"/>
      <c r="E50" s="129">
        <v>24</v>
      </c>
      <c r="F50" s="129"/>
      <c r="G50" s="129">
        <v>10</v>
      </c>
      <c r="H50" s="129">
        <v>0</v>
      </c>
      <c r="I50" s="128" t="s">
        <v>395</v>
      </c>
      <c r="J50" s="130">
        <v>43997</v>
      </c>
      <c r="K50" s="129">
        <v>6</v>
      </c>
      <c r="L50" s="131">
        <v>1000</v>
      </c>
      <c r="M50" s="128"/>
      <c r="N50" s="128"/>
      <c r="O50" s="132">
        <v>0</v>
      </c>
      <c r="P50" s="130">
        <v>44083</v>
      </c>
      <c r="Q50" s="129"/>
      <c r="R50" s="129">
        <v>0</v>
      </c>
      <c r="S50" s="132"/>
      <c r="T50" s="128"/>
      <c r="U50" s="128"/>
      <c r="V50" s="128"/>
      <c r="W50" s="128"/>
      <c r="X50" s="128"/>
      <c r="Y50" s="128"/>
      <c r="Z50" s="128"/>
      <c r="AA50" s="128"/>
      <c r="AB50" s="128">
        <v>3</v>
      </c>
      <c r="AC50" s="128" t="s">
        <v>341</v>
      </c>
      <c r="AD50" s="128"/>
      <c r="AE50" s="128"/>
      <c r="AF50" s="128"/>
      <c r="AG50" s="128"/>
    </row>
    <row r="51" spans="1:33">
      <c r="A51" s="128">
        <v>1920</v>
      </c>
      <c r="B51" s="128" t="s">
        <v>344</v>
      </c>
      <c r="C51" s="128">
        <v>181</v>
      </c>
      <c r="D51" s="129"/>
      <c r="E51" s="129">
        <v>10</v>
      </c>
      <c r="F51" s="129"/>
      <c r="G51" s="129">
        <v>10</v>
      </c>
      <c r="H51" s="129">
        <v>0</v>
      </c>
      <c r="I51" s="128" t="s">
        <v>384</v>
      </c>
      <c r="J51" s="130">
        <v>44007</v>
      </c>
      <c r="K51" s="129">
        <v>6</v>
      </c>
      <c r="L51" s="131">
        <v>215000</v>
      </c>
      <c r="M51" s="128"/>
      <c r="N51" s="128"/>
      <c r="O51" s="132">
        <v>0</v>
      </c>
      <c r="P51" s="130">
        <v>44083</v>
      </c>
      <c r="Q51" s="129"/>
      <c r="R51" s="129">
        <v>0</v>
      </c>
      <c r="S51" s="132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</row>
    <row r="52" spans="1:33">
      <c r="A52" s="128">
        <v>1920</v>
      </c>
      <c r="B52" s="128" t="s">
        <v>344</v>
      </c>
      <c r="C52" s="128">
        <v>184</v>
      </c>
      <c r="D52" s="129"/>
      <c r="E52" s="129">
        <v>28</v>
      </c>
      <c r="F52" s="129"/>
      <c r="G52" s="129">
        <v>5</v>
      </c>
      <c r="H52" s="129">
        <v>0</v>
      </c>
      <c r="I52" s="128" t="s">
        <v>392</v>
      </c>
      <c r="J52" s="130">
        <v>44007</v>
      </c>
      <c r="K52" s="129">
        <v>6</v>
      </c>
      <c r="L52" s="131">
        <v>-200000</v>
      </c>
      <c r="M52" s="128"/>
      <c r="N52" s="128"/>
      <c r="O52" s="132">
        <v>0</v>
      </c>
      <c r="P52" s="130">
        <v>44083</v>
      </c>
      <c r="Q52" s="129"/>
      <c r="R52" s="129">
        <v>0</v>
      </c>
      <c r="S52" s="132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</row>
    <row r="53" spans="1:33">
      <c r="A53" s="128">
        <v>1920</v>
      </c>
      <c r="B53" s="128" t="s">
        <v>344</v>
      </c>
      <c r="C53" s="128">
        <v>184</v>
      </c>
      <c r="D53" s="129"/>
      <c r="E53" s="129">
        <v>28</v>
      </c>
      <c r="F53" s="129"/>
      <c r="G53" s="129">
        <v>5</v>
      </c>
      <c r="H53" s="129">
        <v>0</v>
      </c>
      <c r="I53" s="128" t="s">
        <v>392</v>
      </c>
      <c r="J53" s="130">
        <v>44007</v>
      </c>
      <c r="K53" s="129">
        <v>6</v>
      </c>
      <c r="L53" s="131">
        <v>-200000</v>
      </c>
      <c r="M53" s="128"/>
      <c r="N53" s="128"/>
      <c r="O53" s="132">
        <v>0</v>
      </c>
      <c r="P53" s="130">
        <v>44083</v>
      </c>
      <c r="Q53" s="129"/>
      <c r="R53" s="129">
        <v>0</v>
      </c>
      <c r="S53" s="132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</row>
    <row r="54" spans="1:33">
      <c r="A54" s="128">
        <v>1920</v>
      </c>
      <c r="B54" s="128" t="s">
        <v>344</v>
      </c>
      <c r="C54" s="128">
        <v>184</v>
      </c>
      <c r="D54" s="129"/>
      <c r="E54" s="129">
        <v>28</v>
      </c>
      <c r="F54" s="129"/>
      <c r="G54" s="129">
        <v>5</v>
      </c>
      <c r="H54" s="129">
        <v>0</v>
      </c>
      <c r="I54" s="128" t="s">
        <v>392</v>
      </c>
      <c r="J54" s="130">
        <v>44007</v>
      </c>
      <c r="K54" s="129">
        <v>6</v>
      </c>
      <c r="L54" s="131">
        <v>-215000</v>
      </c>
      <c r="M54" s="128"/>
      <c r="N54" s="128"/>
      <c r="O54" s="132">
        <v>0</v>
      </c>
      <c r="P54" s="130">
        <v>44083</v>
      </c>
      <c r="Q54" s="129"/>
      <c r="R54" s="129">
        <v>0</v>
      </c>
      <c r="S54" s="132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</row>
    <row r="55" spans="1:33">
      <c r="A55" s="128">
        <v>1920</v>
      </c>
      <c r="B55" s="128" t="s">
        <v>344</v>
      </c>
      <c r="C55" s="128">
        <v>184</v>
      </c>
      <c r="D55" s="129"/>
      <c r="E55" s="129">
        <v>28</v>
      </c>
      <c r="F55" s="129"/>
      <c r="G55" s="129">
        <v>5</v>
      </c>
      <c r="H55" s="129">
        <v>0</v>
      </c>
      <c r="I55" s="128" t="s">
        <v>392</v>
      </c>
      <c r="J55" s="130">
        <v>44007</v>
      </c>
      <c r="K55" s="129">
        <v>6</v>
      </c>
      <c r="L55" s="131">
        <v>-215000</v>
      </c>
      <c r="M55" s="128"/>
      <c r="N55" s="128"/>
      <c r="O55" s="132">
        <v>0</v>
      </c>
      <c r="P55" s="130">
        <v>44083</v>
      </c>
      <c r="Q55" s="129"/>
      <c r="R55" s="129">
        <v>0</v>
      </c>
      <c r="S55" s="132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</row>
    <row r="56" spans="1:33">
      <c r="A56" s="128">
        <v>1920</v>
      </c>
      <c r="B56" s="128" t="s">
        <v>344</v>
      </c>
      <c r="C56" s="128">
        <v>169</v>
      </c>
      <c r="D56" s="129"/>
      <c r="E56" s="129">
        <v>4</v>
      </c>
      <c r="F56" s="129"/>
      <c r="G56" s="129">
        <v>10</v>
      </c>
      <c r="H56" s="129">
        <v>0</v>
      </c>
      <c r="I56" s="128" t="s">
        <v>397</v>
      </c>
      <c r="J56" s="130">
        <v>44008</v>
      </c>
      <c r="K56" s="129">
        <v>6</v>
      </c>
      <c r="L56" s="131">
        <v>200000</v>
      </c>
      <c r="M56" s="128"/>
      <c r="N56" s="128"/>
      <c r="O56" s="132">
        <v>0</v>
      </c>
      <c r="P56" s="130">
        <v>44083</v>
      </c>
      <c r="Q56" s="129"/>
      <c r="R56" s="129">
        <v>0</v>
      </c>
      <c r="S56" s="132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</row>
    <row r="57" spans="1:33">
      <c r="A57" s="128">
        <v>1920</v>
      </c>
      <c r="B57" s="128" t="s">
        <v>344</v>
      </c>
      <c r="C57" s="128">
        <v>193</v>
      </c>
      <c r="D57" s="129"/>
      <c r="E57" s="129">
        <v>26</v>
      </c>
      <c r="F57" s="129"/>
      <c r="G57" s="129">
        <v>10</v>
      </c>
      <c r="H57" s="129">
        <v>0</v>
      </c>
      <c r="I57" s="128" t="s">
        <v>395</v>
      </c>
      <c r="J57" s="130">
        <v>44011</v>
      </c>
      <c r="K57" s="129">
        <v>6</v>
      </c>
      <c r="L57" s="131">
        <v>2500</v>
      </c>
      <c r="M57" s="128"/>
      <c r="N57" s="128"/>
      <c r="O57" s="132">
        <v>0</v>
      </c>
      <c r="P57" s="130">
        <v>44083</v>
      </c>
      <c r="Q57" s="129"/>
      <c r="R57" s="129">
        <v>0</v>
      </c>
      <c r="S57" s="132"/>
      <c r="T57" s="128"/>
      <c r="U57" s="128"/>
      <c r="V57" s="128"/>
      <c r="W57" s="128"/>
      <c r="X57" s="128"/>
      <c r="Y57" s="128"/>
      <c r="Z57" s="128"/>
      <c r="AA57" s="128"/>
      <c r="AB57" s="128">
        <v>3</v>
      </c>
      <c r="AC57" s="128" t="s">
        <v>341</v>
      </c>
      <c r="AD57" s="128"/>
      <c r="AE57" s="128"/>
      <c r="AF57" s="128"/>
      <c r="AG57" s="128"/>
    </row>
    <row r="58" spans="1:33">
      <c r="A58" s="128">
        <v>1920</v>
      </c>
      <c r="B58" s="128" t="s">
        <v>344</v>
      </c>
      <c r="C58" s="128">
        <v>171</v>
      </c>
      <c r="D58" s="129" t="s">
        <v>382</v>
      </c>
      <c r="E58" s="129">
        <v>27</v>
      </c>
      <c r="F58" s="129" t="s">
        <v>398</v>
      </c>
      <c r="G58" s="129">
        <v>10</v>
      </c>
      <c r="H58" s="129">
        <v>0</v>
      </c>
      <c r="I58" s="128" t="s">
        <v>353</v>
      </c>
      <c r="J58" s="130">
        <v>44012</v>
      </c>
      <c r="K58" s="129">
        <v>6</v>
      </c>
      <c r="L58" s="131">
        <v>-10067.299999999999</v>
      </c>
      <c r="M58" s="128"/>
      <c r="N58" s="128"/>
      <c r="O58" s="132">
        <v>0</v>
      </c>
      <c r="P58" s="130">
        <v>44083</v>
      </c>
      <c r="Q58" s="129"/>
      <c r="R58" s="129">
        <v>0</v>
      </c>
      <c r="S58" s="132"/>
      <c r="T58" s="128"/>
      <c r="U58" s="128"/>
      <c r="V58" s="128"/>
      <c r="W58" s="128"/>
      <c r="X58" s="128"/>
      <c r="Y58" s="128"/>
      <c r="Z58" s="128"/>
      <c r="AA58" s="128"/>
      <c r="AB58" s="128">
        <v>12</v>
      </c>
      <c r="AC58" s="128" t="s">
        <v>347</v>
      </c>
      <c r="AD58" s="128"/>
      <c r="AE58" s="128"/>
      <c r="AF58" s="128"/>
      <c r="AG58" s="128"/>
    </row>
    <row r="59" spans="1:33">
      <c r="A59" s="128">
        <v>1920</v>
      </c>
      <c r="B59" s="128" t="s">
        <v>344</v>
      </c>
      <c r="C59" s="128">
        <v>203</v>
      </c>
      <c r="D59" s="129"/>
      <c r="E59" s="129">
        <v>33</v>
      </c>
      <c r="F59" s="129"/>
      <c r="G59" s="129">
        <v>10</v>
      </c>
      <c r="H59" s="129">
        <v>0</v>
      </c>
      <c r="I59" s="128" t="s">
        <v>399</v>
      </c>
      <c r="J59" s="130">
        <v>44013</v>
      </c>
      <c r="K59" s="129">
        <v>7</v>
      </c>
      <c r="L59" s="132">
        <v>-17</v>
      </c>
      <c r="M59" s="128"/>
      <c r="N59" s="128"/>
      <c r="O59" s="132">
        <v>0</v>
      </c>
      <c r="P59" s="130">
        <v>44232</v>
      </c>
      <c r="Q59" s="129"/>
      <c r="R59" s="129">
        <v>0</v>
      </c>
      <c r="S59" s="132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</row>
    <row r="60" spans="1:33">
      <c r="A60" s="128">
        <v>1920</v>
      </c>
      <c r="B60" s="128" t="s">
        <v>344</v>
      </c>
      <c r="C60" s="128">
        <v>203</v>
      </c>
      <c r="D60" s="129"/>
      <c r="E60" s="129">
        <v>33</v>
      </c>
      <c r="F60" s="129"/>
      <c r="G60" s="129">
        <v>10</v>
      </c>
      <c r="H60" s="129">
        <v>0</v>
      </c>
      <c r="I60" s="128" t="s">
        <v>400</v>
      </c>
      <c r="J60" s="130">
        <v>44013</v>
      </c>
      <c r="K60" s="129">
        <v>7</v>
      </c>
      <c r="L60" s="132">
        <v>2</v>
      </c>
      <c r="M60" s="128"/>
      <c r="N60" s="128"/>
      <c r="O60" s="132">
        <v>0</v>
      </c>
      <c r="P60" s="130">
        <v>44232</v>
      </c>
      <c r="Q60" s="129"/>
      <c r="R60" s="129">
        <v>0</v>
      </c>
      <c r="S60" s="132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</row>
    <row r="61" spans="1:33">
      <c r="A61" s="128">
        <v>1920</v>
      </c>
      <c r="B61" s="128" t="s">
        <v>344</v>
      </c>
      <c r="C61" s="128">
        <v>204</v>
      </c>
      <c r="D61" s="129"/>
      <c r="E61" s="129">
        <v>34</v>
      </c>
      <c r="F61" s="129"/>
      <c r="G61" s="129">
        <v>10</v>
      </c>
      <c r="H61" s="129">
        <v>0</v>
      </c>
      <c r="I61" s="128" t="s">
        <v>346</v>
      </c>
      <c r="J61" s="130">
        <v>44044</v>
      </c>
      <c r="K61" s="129">
        <v>8</v>
      </c>
      <c r="L61" s="132">
        <v>-199</v>
      </c>
      <c r="M61" s="128"/>
      <c r="N61" s="128"/>
      <c r="O61" s="132">
        <v>0</v>
      </c>
      <c r="P61" s="130">
        <v>44232</v>
      </c>
      <c r="Q61" s="129"/>
      <c r="R61" s="129">
        <v>0</v>
      </c>
      <c r="S61" s="132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</row>
    <row r="62" spans="1:33">
      <c r="A62" s="128">
        <v>1920</v>
      </c>
      <c r="B62" s="128" t="s">
        <v>344</v>
      </c>
      <c r="C62" s="128">
        <v>205</v>
      </c>
      <c r="D62" s="129"/>
      <c r="E62" s="129">
        <v>35</v>
      </c>
      <c r="F62" s="129"/>
      <c r="G62" s="129">
        <v>10</v>
      </c>
      <c r="H62" s="129">
        <v>0</v>
      </c>
      <c r="I62" s="128" t="s">
        <v>401</v>
      </c>
      <c r="J62" s="130">
        <v>44074</v>
      </c>
      <c r="K62" s="129">
        <v>8</v>
      </c>
      <c r="L62" s="132">
        <v>-6</v>
      </c>
      <c r="M62" s="128"/>
      <c r="N62" s="128"/>
      <c r="O62" s="132">
        <v>0</v>
      </c>
      <c r="P62" s="130">
        <v>44232</v>
      </c>
      <c r="Q62" s="129"/>
      <c r="R62" s="129">
        <v>0</v>
      </c>
      <c r="S62" s="132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</row>
    <row r="63" spans="1:33">
      <c r="A63" s="128">
        <v>1920</v>
      </c>
      <c r="B63" s="128" t="s">
        <v>344</v>
      </c>
      <c r="C63" s="128">
        <v>77</v>
      </c>
      <c r="D63" s="129"/>
      <c r="E63" s="129">
        <v>50003</v>
      </c>
      <c r="F63" s="129"/>
      <c r="G63" s="129">
        <v>1</v>
      </c>
      <c r="H63" s="129">
        <v>0</v>
      </c>
      <c r="I63" s="128" t="s">
        <v>402</v>
      </c>
      <c r="J63" s="130">
        <v>44074</v>
      </c>
      <c r="K63" s="129">
        <v>8</v>
      </c>
      <c r="L63" s="132">
        <v>-927.74</v>
      </c>
      <c r="M63" s="128"/>
      <c r="N63" s="128"/>
      <c r="O63" s="132">
        <v>0</v>
      </c>
      <c r="P63" s="130">
        <v>43844</v>
      </c>
      <c r="Q63" s="129"/>
      <c r="R63" s="129">
        <v>0</v>
      </c>
      <c r="S63" s="132"/>
      <c r="T63" s="128">
        <v>1</v>
      </c>
      <c r="U63" s="128" t="s">
        <v>351</v>
      </c>
      <c r="V63" s="128"/>
      <c r="W63" s="128"/>
      <c r="X63" s="128"/>
      <c r="Y63" s="128"/>
      <c r="Z63" s="128"/>
      <c r="AA63" s="128"/>
      <c r="AB63" s="128">
        <v>4</v>
      </c>
      <c r="AC63" s="128" t="s">
        <v>352</v>
      </c>
      <c r="AD63" s="128"/>
      <c r="AE63" s="128"/>
      <c r="AF63" s="128"/>
      <c r="AG63" s="128"/>
    </row>
    <row r="64" spans="1:33">
      <c r="A64" s="128">
        <v>1920</v>
      </c>
      <c r="B64" s="128" t="s">
        <v>344</v>
      </c>
      <c r="C64" s="128">
        <v>207</v>
      </c>
      <c r="D64" s="129"/>
      <c r="E64" s="129">
        <v>37</v>
      </c>
      <c r="F64" s="129"/>
      <c r="G64" s="129">
        <v>10</v>
      </c>
      <c r="H64" s="129">
        <v>0</v>
      </c>
      <c r="I64" s="128" t="s">
        <v>403</v>
      </c>
      <c r="J64" s="130">
        <v>44075</v>
      </c>
      <c r="K64" s="129">
        <v>9</v>
      </c>
      <c r="L64" s="132">
        <v>-506.25</v>
      </c>
      <c r="M64" s="128"/>
      <c r="N64" s="128"/>
      <c r="O64" s="132">
        <v>0</v>
      </c>
      <c r="P64" s="130">
        <v>44232</v>
      </c>
      <c r="Q64" s="129"/>
      <c r="R64" s="129">
        <v>0</v>
      </c>
      <c r="S64" s="132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</row>
    <row r="65" spans="1:33">
      <c r="A65" s="128">
        <v>1920</v>
      </c>
      <c r="B65" s="128" t="s">
        <v>344</v>
      </c>
      <c r="C65" s="128">
        <v>206</v>
      </c>
      <c r="D65" s="129"/>
      <c r="E65" s="129">
        <v>36</v>
      </c>
      <c r="F65" s="129"/>
      <c r="G65" s="129">
        <v>10</v>
      </c>
      <c r="H65" s="129">
        <v>0</v>
      </c>
      <c r="I65" s="128" t="s">
        <v>404</v>
      </c>
      <c r="J65" s="130">
        <v>44085</v>
      </c>
      <c r="K65" s="129">
        <v>9</v>
      </c>
      <c r="L65" s="132">
        <v>-49.5</v>
      </c>
      <c r="M65" s="128"/>
      <c r="N65" s="128"/>
      <c r="O65" s="132">
        <v>0</v>
      </c>
      <c r="P65" s="130">
        <v>44232</v>
      </c>
      <c r="Q65" s="129"/>
      <c r="R65" s="129">
        <v>0</v>
      </c>
      <c r="S65" s="132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</row>
    <row r="66" spans="1:33">
      <c r="A66" s="128">
        <v>1920</v>
      </c>
      <c r="B66" s="128" t="s">
        <v>344</v>
      </c>
      <c r="C66" s="128">
        <v>224</v>
      </c>
      <c r="D66" s="129"/>
      <c r="E66" s="129">
        <v>54</v>
      </c>
      <c r="F66" s="129"/>
      <c r="G66" s="129">
        <v>10</v>
      </c>
      <c r="H66" s="129">
        <v>0</v>
      </c>
      <c r="I66" s="128" t="s">
        <v>435</v>
      </c>
      <c r="J66" s="130">
        <v>44099</v>
      </c>
      <c r="K66" s="129">
        <v>9</v>
      </c>
      <c r="L66" s="131">
        <v>-9845</v>
      </c>
      <c r="M66" s="128"/>
      <c r="N66" s="128"/>
      <c r="O66" s="132">
        <v>0</v>
      </c>
      <c r="P66" s="130">
        <v>44257</v>
      </c>
      <c r="Q66" s="129"/>
      <c r="R66" s="129">
        <v>0</v>
      </c>
      <c r="S66" s="132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</row>
    <row r="67" spans="1:33">
      <c r="A67" s="128">
        <v>1920</v>
      </c>
      <c r="B67" s="128" t="s">
        <v>344</v>
      </c>
      <c r="C67" s="128">
        <v>208</v>
      </c>
      <c r="D67" s="129"/>
      <c r="E67" s="129">
        <v>38</v>
      </c>
      <c r="F67" s="129"/>
      <c r="G67" s="129">
        <v>10</v>
      </c>
      <c r="H67" s="129">
        <v>0</v>
      </c>
      <c r="I67" s="128" t="s">
        <v>346</v>
      </c>
      <c r="J67" s="130">
        <v>44104</v>
      </c>
      <c r="K67" s="129">
        <v>9</v>
      </c>
      <c r="L67" s="132">
        <v>-199</v>
      </c>
      <c r="M67" s="128"/>
      <c r="N67" s="128"/>
      <c r="O67" s="132">
        <v>0</v>
      </c>
      <c r="P67" s="130">
        <v>44232</v>
      </c>
      <c r="Q67" s="129"/>
      <c r="R67" s="129">
        <v>0</v>
      </c>
      <c r="S67" s="132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</row>
    <row r="68" spans="1:33">
      <c r="A68" s="128">
        <v>1920</v>
      </c>
      <c r="B68" s="128" t="s">
        <v>344</v>
      </c>
      <c r="C68" s="128">
        <v>209</v>
      </c>
      <c r="D68" s="129"/>
      <c r="E68" s="129">
        <v>39</v>
      </c>
      <c r="F68" s="129"/>
      <c r="G68" s="129">
        <v>10</v>
      </c>
      <c r="H68" s="129">
        <v>0</v>
      </c>
      <c r="I68" s="128" t="s">
        <v>405</v>
      </c>
      <c r="J68" s="130">
        <v>44104</v>
      </c>
      <c r="K68" s="129">
        <v>9</v>
      </c>
      <c r="L68" s="132">
        <v>-4.5</v>
      </c>
      <c r="M68" s="128"/>
      <c r="N68" s="128"/>
      <c r="O68" s="132">
        <v>0</v>
      </c>
      <c r="P68" s="130">
        <v>44232</v>
      </c>
      <c r="Q68" s="129"/>
      <c r="R68" s="129">
        <v>0</v>
      </c>
      <c r="S68" s="132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</row>
    <row r="69" spans="1:33">
      <c r="A69" s="128">
        <v>1920</v>
      </c>
      <c r="B69" s="128" t="s">
        <v>344</v>
      </c>
      <c r="C69" s="128">
        <v>76</v>
      </c>
      <c r="D69" s="129"/>
      <c r="E69" s="129">
        <v>50002</v>
      </c>
      <c r="F69" s="129" t="s">
        <v>406</v>
      </c>
      <c r="G69" s="129">
        <v>1</v>
      </c>
      <c r="H69" s="129">
        <v>0</v>
      </c>
      <c r="I69" s="128" t="s">
        <v>402</v>
      </c>
      <c r="J69" s="130">
        <v>44104</v>
      </c>
      <c r="K69" s="129">
        <v>9</v>
      </c>
      <c r="L69" s="131">
        <v>-1882.15</v>
      </c>
      <c r="M69" s="128"/>
      <c r="N69" s="128"/>
      <c r="O69" s="132">
        <v>0</v>
      </c>
      <c r="P69" s="130">
        <v>43844</v>
      </c>
      <c r="Q69" s="129"/>
      <c r="R69" s="129">
        <v>0</v>
      </c>
      <c r="S69" s="132"/>
      <c r="T69" s="128">
        <v>1</v>
      </c>
      <c r="U69" s="128" t="s">
        <v>351</v>
      </c>
      <c r="V69" s="128"/>
      <c r="W69" s="128"/>
      <c r="X69" s="128"/>
      <c r="Y69" s="128"/>
      <c r="Z69" s="128"/>
      <c r="AA69" s="128"/>
      <c r="AB69" s="128">
        <v>4</v>
      </c>
      <c r="AC69" s="128" t="s">
        <v>352</v>
      </c>
      <c r="AD69" s="128"/>
      <c r="AE69" s="128"/>
      <c r="AF69" s="128"/>
      <c r="AG69" s="128"/>
    </row>
    <row r="70" spans="1:33">
      <c r="A70" s="128">
        <v>1920</v>
      </c>
      <c r="B70" s="128" t="s">
        <v>344</v>
      </c>
      <c r="C70" s="128">
        <v>4</v>
      </c>
      <c r="D70" s="129"/>
      <c r="E70" s="129">
        <v>50004</v>
      </c>
      <c r="F70" s="129" t="s">
        <v>407</v>
      </c>
      <c r="G70" s="129">
        <v>1</v>
      </c>
      <c r="H70" s="129">
        <v>0</v>
      </c>
      <c r="I70" s="128" t="s">
        <v>408</v>
      </c>
      <c r="J70" s="130">
        <v>44114</v>
      </c>
      <c r="K70" s="129">
        <v>10</v>
      </c>
      <c r="L70" s="132">
        <v>-52</v>
      </c>
      <c r="M70" s="128"/>
      <c r="N70" s="128"/>
      <c r="O70" s="132">
        <v>0</v>
      </c>
      <c r="P70" s="130">
        <v>43844</v>
      </c>
      <c r="Q70" s="129"/>
      <c r="R70" s="129">
        <v>0</v>
      </c>
      <c r="S70" s="132"/>
      <c r="T70" s="128"/>
      <c r="U70" s="128"/>
      <c r="V70" s="128"/>
      <c r="W70" s="128"/>
      <c r="X70" s="128"/>
      <c r="Y70" s="128"/>
      <c r="Z70" s="128"/>
      <c r="AA70" s="128"/>
      <c r="AB70" s="128">
        <v>3</v>
      </c>
      <c r="AC70" s="128" t="s">
        <v>341</v>
      </c>
      <c r="AD70" s="128"/>
      <c r="AE70" s="128"/>
      <c r="AF70" s="128"/>
      <c r="AG70" s="128"/>
    </row>
    <row r="71" spans="1:33">
      <c r="A71" s="128">
        <v>1920</v>
      </c>
      <c r="B71" s="128" t="s">
        <v>344</v>
      </c>
      <c r="C71" s="128">
        <v>59</v>
      </c>
      <c r="D71" s="129"/>
      <c r="E71" s="129">
        <v>50001</v>
      </c>
      <c r="F71" s="129" t="s">
        <v>409</v>
      </c>
      <c r="G71" s="129">
        <v>1</v>
      </c>
      <c r="H71" s="129">
        <v>0</v>
      </c>
      <c r="I71" s="128" t="s">
        <v>410</v>
      </c>
      <c r="J71" s="130">
        <v>44120</v>
      </c>
      <c r="K71" s="129">
        <v>10</v>
      </c>
      <c r="L71" s="132">
        <v>-72</v>
      </c>
      <c r="M71" s="128"/>
      <c r="N71" s="128"/>
      <c r="O71" s="132">
        <v>0</v>
      </c>
      <c r="P71" s="130">
        <v>43844</v>
      </c>
      <c r="Q71" s="129"/>
      <c r="R71" s="129">
        <v>0</v>
      </c>
      <c r="S71" s="132"/>
      <c r="T71" s="128">
        <v>3</v>
      </c>
      <c r="U71" s="128" t="s">
        <v>354</v>
      </c>
      <c r="V71" s="128"/>
      <c r="W71" s="128"/>
      <c r="X71" s="128"/>
      <c r="Y71" s="128"/>
      <c r="Z71" s="128"/>
      <c r="AA71" s="128"/>
      <c r="AB71" s="128">
        <v>3</v>
      </c>
      <c r="AC71" s="128" t="s">
        <v>341</v>
      </c>
      <c r="AD71" s="128"/>
      <c r="AE71" s="128"/>
      <c r="AF71" s="128"/>
      <c r="AG71" s="128"/>
    </row>
    <row r="72" spans="1:33">
      <c r="A72" s="128">
        <v>1920</v>
      </c>
      <c r="B72" s="128" t="s">
        <v>344</v>
      </c>
      <c r="C72" s="128">
        <v>213</v>
      </c>
      <c r="D72" s="129"/>
      <c r="E72" s="129">
        <v>43</v>
      </c>
      <c r="F72" s="129"/>
      <c r="G72" s="129">
        <v>10</v>
      </c>
      <c r="H72" s="129">
        <v>0</v>
      </c>
      <c r="I72" s="128" t="s">
        <v>411</v>
      </c>
      <c r="J72" s="130">
        <v>44134</v>
      </c>
      <c r="K72" s="129">
        <v>10</v>
      </c>
      <c r="L72" s="131">
        <v>-10067.299999999999</v>
      </c>
      <c r="M72" s="128"/>
      <c r="N72" s="128"/>
      <c r="O72" s="132">
        <v>0</v>
      </c>
      <c r="P72" s="130">
        <v>44232</v>
      </c>
      <c r="Q72" s="129"/>
      <c r="R72" s="129">
        <v>0</v>
      </c>
      <c r="S72" s="132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</row>
    <row r="73" spans="1:33">
      <c r="A73" s="128">
        <v>1920</v>
      </c>
      <c r="B73" s="128" t="s">
        <v>344</v>
      </c>
      <c r="C73" s="128">
        <v>212</v>
      </c>
      <c r="D73" s="129"/>
      <c r="E73" s="129">
        <v>42</v>
      </c>
      <c r="F73" s="129"/>
      <c r="G73" s="129">
        <v>10</v>
      </c>
      <c r="H73" s="129">
        <v>0</v>
      </c>
      <c r="I73" s="128" t="s">
        <v>412</v>
      </c>
      <c r="J73" s="130">
        <v>44134</v>
      </c>
      <c r="K73" s="129">
        <v>10</v>
      </c>
      <c r="L73" s="131">
        <v>-1378</v>
      </c>
      <c r="M73" s="128"/>
      <c r="N73" s="128"/>
      <c r="O73" s="132">
        <v>0</v>
      </c>
      <c r="P73" s="130">
        <v>44232</v>
      </c>
      <c r="Q73" s="129"/>
      <c r="R73" s="129">
        <v>0</v>
      </c>
      <c r="S73" s="132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</row>
    <row r="74" spans="1:33">
      <c r="A74" s="128">
        <v>1920</v>
      </c>
      <c r="B74" s="128" t="s">
        <v>344</v>
      </c>
      <c r="C74" s="128">
        <v>216</v>
      </c>
      <c r="D74" s="129"/>
      <c r="E74" s="129">
        <v>46</v>
      </c>
      <c r="F74" s="129"/>
      <c r="G74" s="129">
        <v>10</v>
      </c>
      <c r="H74" s="129">
        <v>0</v>
      </c>
      <c r="I74" s="128" t="s">
        <v>413</v>
      </c>
      <c r="J74" s="130">
        <v>44134</v>
      </c>
      <c r="K74" s="129">
        <v>10</v>
      </c>
      <c r="L74" s="132">
        <v>-7.5</v>
      </c>
      <c r="M74" s="128"/>
      <c r="N74" s="128"/>
      <c r="O74" s="132">
        <v>0</v>
      </c>
      <c r="P74" s="130">
        <v>44232</v>
      </c>
      <c r="Q74" s="129"/>
      <c r="R74" s="129">
        <v>0</v>
      </c>
      <c r="S74" s="132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</row>
    <row r="75" spans="1:33">
      <c r="A75" s="128">
        <v>1920</v>
      </c>
      <c r="B75" s="128" t="s">
        <v>344</v>
      </c>
      <c r="C75" s="128">
        <v>210</v>
      </c>
      <c r="D75" s="129"/>
      <c r="E75" s="129">
        <v>40</v>
      </c>
      <c r="F75" s="129"/>
      <c r="G75" s="129">
        <v>10</v>
      </c>
      <c r="H75" s="129">
        <v>0</v>
      </c>
      <c r="I75" s="128" t="s">
        <v>346</v>
      </c>
      <c r="J75" s="130">
        <v>44134</v>
      </c>
      <c r="K75" s="129">
        <v>10</v>
      </c>
      <c r="L75" s="132">
        <v>-199</v>
      </c>
      <c r="M75" s="128"/>
      <c r="N75" s="128"/>
      <c r="O75" s="132">
        <v>0</v>
      </c>
      <c r="P75" s="130">
        <v>44232</v>
      </c>
      <c r="Q75" s="129"/>
      <c r="R75" s="129">
        <v>0</v>
      </c>
      <c r="S75" s="132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</row>
    <row r="76" spans="1:33">
      <c r="A76" s="128">
        <v>1920</v>
      </c>
      <c r="B76" s="128" t="s">
        <v>344</v>
      </c>
      <c r="C76" s="128">
        <v>214</v>
      </c>
      <c r="D76" s="129"/>
      <c r="E76" s="129">
        <v>44</v>
      </c>
      <c r="F76" s="129"/>
      <c r="G76" s="129">
        <v>10</v>
      </c>
      <c r="H76" s="129">
        <v>0</v>
      </c>
      <c r="I76" s="128" t="s">
        <v>414</v>
      </c>
      <c r="J76" s="130">
        <v>44134</v>
      </c>
      <c r="K76" s="129">
        <v>10</v>
      </c>
      <c r="L76" s="131">
        <v>-5000</v>
      </c>
      <c r="M76" s="128"/>
      <c r="N76" s="128"/>
      <c r="O76" s="132">
        <v>0</v>
      </c>
      <c r="P76" s="130">
        <v>44232</v>
      </c>
      <c r="Q76" s="129"/>
      <c r="R76" s="129">
        <v>0</v>
      </c>
      <c r="S76" s="132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</row>
    <row r="77" spans="1:33">
      <c r="A77" s="128">
        <v>1920</v>
      </c>
      <c r="B77" s="128" t="s">
        <v>344</v>
      </c>
      <c r="C77" s="128">
        <v>215</v>
      </c>
      <c r="D77" s="129"/>
      <c r="E77" s="129">
        <v>45</v>
      </c>
      <c r="F77" s="129"/>
      <c r="G77" s="129">
        <v>10</v>
      </c>
      <c r="H77" s="129">
        <v>0</v>
      </c>
      <c r="I77" s="128" t="s">
        <v>415</v>
      </c>
      <c r="J77" s="130">
        <v>44134</v>
      </c>
      <c r="K77" s="129">
        <v>10</v>
      </c>
      <c r="L77" s="131">
        <v>20000</v>
      </c>
      <c r="M77" s="128"/>
      <c r="N77" s="128"/>
      <c r="O77" s="132">
        <v>0</v>
      </c>
      <c r="P77" s="130">
        <v>44232</v>
      </c>
      <c r="Q77" s="129"/>
      <c r="R77" s="129">
        <v>0</v>
      </c>
      <c r="S77" s="132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</row>
    <row r="78" spans="1:33">
      <c r="A78" s="128">
        <v>1920</v>
      </c>
      <c r="B78" s="128" t="s">
        <v>344</v>
      </c>
      <c r="C78" s="128">
        <v>211</v>
      </c>
      <c r="D78" s="129"/>
      <c r="E78" s="129">
        <v>41</v>
      </c>
      <c r="F78" s="129"/>
      <c r="G78" s="129">
        <v>10</v>
      </c>
      <c r="H78" s="129">
        <v>0</v>
      </c>
      <c r="I78" s="128" t="s">
        <v>416</v>
      </c>
      <c r="J78" s="130">
        <v>44134</v>
      </c>
      <c r="K78" s="129">
        <v>10</v>
      </c>
      <c r="L78" s="131">
        <v>-3131.07</v>
      </c>
      <c r="M78" s="128"/>
      <c r="N78" s="128"/>
      <c r="O78" s="132">
        <v>0</v>
      </c>
      <c r="P78" s="130">
        <v>44257</v>
      </c>
      <c r="Q78" s="129"/>
      <c r="R78" s="129">
        <v>0</v>
      </c>
      <c r="S78" s="132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</row>
    <row r="79" spans="1:33">
      <c r="A79" s="128">
        <v>1920</v>
      </c>
      <c r="B79" s="128" t="s">
        <v>344</v>
      </c>
      <c r="C79" s="128">
        <v>217</v>
      </c>
      <c r="D79" s="129"/>
      <c r="E79" s="129">
        <v>47</v>
      </c>
      <c r="F79" s="129"/>
      <c r="G79" s="129">
        <v>10</v>
      </c>
      <c r="H79" s="129">
        <v>0</v>
      </c>
      <c r="I79" s="128" t="s">
        <v>346</v>
      </c>
      <c r="J79" s="130">
        <v>44136</v>
      </c>
      <c r="K79" s="129">
        <v>11</v>
      </c>
      <c r="L79" s="132">
        <v>-199</v>
      </c>
      <c r="M79" s="128"/>
      <c r="N79" s="128"/>
      <c r="O79" s="132">
        <v>0</v>
      </c>
      <c r="P79" s="130">
        <v>44232</v>
      </c>
      <c r="Q79" s="129"/>
      <c r="R79" s="129">
        <v>0</v>
      </c>
      <c r="S79" s="132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</row>
    <row r="80" spans="1:33">
      <c r="A80" s="128">
        <v>1920</v>
      </c>
      <c r="B80" s="128" t="s">
        <v>344</v>
      </c>
      <c r="C80" s="128">
        <v>222</v>
      </c>
      <c r="D80" s="129"/>
      <c r="E80" s="129">
        <v>52</v>
      </c>
      <c r="F80" s="129"/>
      <c r="G80" s="129">
        <v>10</v>
      </c>
      <c r="H80" s="129">
        <v>0</v>
      </c>
      <c r="I80" s="128" t="s">
        <v>417</v>
      </c>
      <c r="J80" s="130">
        <v>44137</v>
      </c>
      <c r="K80" s="129">
        <v>11</v>
      </c>
      <c r="L80" s="132">
        <v>-7.5</v>
      </c>
      <c r="M80" s="128"/>
      <c r="N80" s="128"/>
      <c r="O80" s="132">
        <v>0</v>
      </c>
      <c r="P80" s="130">
        <v>44232</v>
      </c>
      <c r="Q80" s="129"/>
      <c r="R80" s="129">
        <v>0</v>
      </c>
      <c r="S80" s="132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</row>
    <row r="81" spans="1:33">
      <c r="A81" s="128">
        <v>1920</v>
      </c>
      <c r="B81" s="128" t="s">
        <v>344</v>
      </c>
      <c r="C81" s="128">
        <v>221</v>
      </c>
      <c r="D81" s="129"/>
      <c r="E81" s="129">
        <v>51</v>
      </c>
      <c r="F81" s="129"/>
      <c r="G81" s="129">
        <v>10</v>
      </c>
      <c r="H81" s="129">
        <v>0</v>
      </c>
      <c r="I81" s="128" t="s">
        <v>418</v>
      </c>
      <c r="J81" s="130">
        <v>44141</v>
      </c>
      <c r="K81" s="129">
        <v>11</v>
      </c>
      <c r="L81" s="131">
        <v>100000</v>
      </c>
      <c r="M81" s="128"/>
      <c r="N81" s="128"/>
      <c r="O81" s="132">
        <v>0</v>
      </c>
      <c r="P81" s="130">
        <v>44232</v>
      </c>
      <c r="Q81" s="129"/>
      <c r="R81" s="129">
        <v>0</v>
      </c>
      <c r="S81" s="132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</row>
    <row r="82" spans="1:33">
      <c r="A82" s="128">
        <v>1920</v>
      </c>
      <c r="B82" s="128" t="s">
        <v>344</v>
      </c>
      <c r="C82" s="128">
        <v>218</v>
      </c>
      <c r="D82" s="129"/>
      <c r="E82" s="129">
        <v>48</v>
      </c>
      <c r="F82" s="129"/>
      <c r="G82" s="129">
        <v>10</v>
      </c>
      <c r="H82" s="129">
        <v>0</v>
      </c>
      <c r="I82" s="128" t="s">
        <v>419</v>
      </c>
      <c r="J82" s="130">
        <v>44141</v>
      </c>
      <c r="K82" s="129">
        <v>11</v>
      </c>
      <c r="L82" s="131">
        <v>-100000</v>
      </c>
      <c r="M82" s="128"/>
      <c r="N82" s="128"/>
      <c r="O82" s="132">
        <v>0</v>
      </c>
      <c r="P82" s="130">
        <v>44232</v>
      </c>
      <c r="Q82" s="129"/>
      <c r="R82" s="129">
        <v>0</v>
      </c>
      <c r="S82" s="132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</row>
    <row r="83" spans="1:33">
      <c r="A83" s="128">
        <v>1920</v>
      </c>
      <c r="B83" s="128" t="s">
        <v>344</v>
      </c>
      <c r="C83" s="128">
        <v>219</v>
      </c>
      <c r="D83" s="129"/>
      <c r="E83" s="129">
        <v>49</v>
      </c>
      <c r="F83" s="129"/>
      <c r="G83" s="129">
        <v>10</v>
      </c>
      <c r="H83" s="129">
        <v>0</v>
      </c>
      <c r="I83" s="128" t="s">
        <v>420</v>
      </c>
      <c r="J83" s="130">
        <v>44155</v>
      </c>
      <c r="K83" s="129">
        <v>11</v>
      </c>
      <c r="L83" s="132">
        <v>-77</v>
      </c>
      <c r="M83" s="128"/>
      <c r="N83" s="128"/>
      <c r="O83" s="132">
        <v>0</v>
      </c>
      <c r="P83" s="130">
        <v>44232</v>
      </c>
      <c r="Q83" s="129"/>
      <c r="R83" s="129">
        <v>0</v>
      </c>
      <c r="S83" s="132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</row>
    <row r="84" spans="1:33">
      <c r="A84" s="128">
        <v>1920</v>
      </c>
      <c r="B84" s="128" t="s">
        <v>344</v>
      </c>
      <c r="C84" s="128">
        <v>220</v>
      </c>
      <c r="D84" s="129"/>
      <c r="E84" s="129">
        <v>50</v>
      </c>
      <c r="F84" s="129"/>
      <c r="G84" s="129">
        <v>10</v>
      </c>
      <c r="H84" s="129">
        <v>0</v>
      </c>
      <c r="I84" s="128" t="s">
        <v>421</v>
      </c>
      <c r="J84" s="130">
        <v>44155</v>
      </c>
      <c r="K84" s="129">
        <v>11</v>
      </c>
      <c r="L84" s="131">
        <v>-4084.75</v>
      </c>
      <c r="M84" s="128"/>
      <c r="N84" s="128"/>
      <c r="O84" s="132">
        <v>0</v>
      </c>
      <c r="P84" s="130">
        <v>44232</v>
      </c>
      <c r="Q84" s="129"/>
      <c r="R84" s="129">
        <v>0</v>
      </c>
      <c r="S84" s="132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1:33">
      <c r="A85" s="128">
        <v>1920</v>
      </c>
      <c r="B85" s="128" t="s">
        <v>344</v>
      </c>
      <c r="C85" s="128">
        <v>200</v>
      </c>
      <c r="D85" s="129"/>
      <c r="E85" s="129">
        <v>30</v>
      </c>
      <c r="F85" s="129"/>
      <c r="G85" s="129">
        <v>10</v>
      </c>
      <c r="H85" s="129">
        <v>0</v>
      </c>
      <c r="I85" s="128" t="s">
        <v>422</v>
      </c>
      <c r="J85" s="130">
        <v>44166</v>
      </c>
      <c r="K85" s="129">
        <v>12</v>
      </c>
      <c r="L85" s="131">
        <v>29593</v>
      </c>
      <c r="M85" s="128"/>
      <c r="N85" s="128"/>
      <c r="O85" s="132">
        <v>0</v>
      </c>
      <c r="P85" s="130">
        <v>44232</v>
      </c>
      <c r="Q85" s="129"/>
      <c r="R85" s="129">
        <v>0</v>
      </c>
      <c r="S85" s="132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</row>
    <row r="86" spans="1:33">
      <c r="A86" s="128">
        <v>1920</v>
      </c>
      <c r="B86" s="128" t="s">
        <v>344</v>
      </c>
      <c r="C86" s="128">
        <v>201</v>
      </c>
      <c r="D86" s="129"/>
      <c r="E86" s="129">
        <v>31</v>
      </c>
      <c r="F86" s="129"/>
      <c r="G86" s="129">
        <v>10</v>
      </c>
      <c r="H86" s="129">
        <v>0</v>
      </c>
      <c r="I86" s="128" t="s">
        <v>423</v>
      </c>
      <c r="J86" s="130">
        <v>44175</v>
      </c>
      <c r="K86" s="129">
        <v>12</v>
      </c>
      <c r="L86" s="131">
        <v>22196</v>
      </c>
      <c r="M86" s="128"/>
      <c r="N86" s="128"/>
      <c r="O86" s="132">
        <v>0</v>
      </c>
      <c r="P86" s="130">
        <v>44232</v>
      </c>
      <c r="Q86" s="129"/>
      <c r="R86" s="129">
        <v>0</v>
      </c>
      <c r="S86" s="132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</row>
    <row r="87" spans="1:33">
      <c r="A87" s="128">
        <v>1920</v>
      </c>
      <c r="B87" s="128" t="s">
        <v>344</v>
      </c>
      <c r="C87" s="128">
        <v>202</v>
      </c>
      <c r="D87" s="129"/>
      <c r="E87" s="129">
        <v>32</v>
      </c>
      <c r="F87" s="129"/>
      <c r="G87" s="129">
        <v>10</v>
      </c>
      <c r="H87" s="129">
        <v>0</v>
      </c>
      <c r="I87" s="128" t="s">
        <v>424</v>
      </c>
      <c r="J87" s="130">
        <v>44196</v>
      </c>
      <c r="K87" s="129">
        <v>12</v>
      </c>
      <c r="L87" s="132">
        <v>-14.5</v>
      </c>
      <c r="M87" s="128"/>
      <c r="N87" s="128"/>
      <c r="O87" s="132">
        <v>0</v>
      </c>
      <c r="P87" s="130">
        <v>44232</v>
      </c>
      <c r="Q87" s="129"/>
      <c r="R87" s="129">
        <v>0</v>
      </c>
      <c r="S87" s="132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</row>
    <row r="88" spans="1:33">
      <c r="A88" s="128">
        <v>1920</v>
      </c>
      <c r="B88" s="128" t="s">
        <v>344</v>
      </c>
      <c r="C88" s="128">
        <v>202</v>
      </c>
      <c r="D88" s="129"/>
      <c r="E88" s="129">
        <v>32</v>
      </c>
      <c r="F88" s="129"/>
      <c r="G88" s="129">
        <v>10</v>
      </c>
      <c r="H88" s="129">
        <v>0</v>
      </c>
      <c r="I88" s="128" t="s">
        <v>425</v>
      </c>
      <c r="J88" s="130">
        <v>44196</v>
      </c>
      <c r="K88" s="129">
        <v>12</v>
      </c>
      <c r="L88" s="132">
        <v>20.41</v>
      </c>
      <c r="M88" s="128"/>
      <c r="N88" s="128"/>
      <c r="O88" s="132">
        <v>0</v>
      </c>
      <c r="P88" s="130">
        <v>44232</v>
      </c>
      <c r="Q88" s="129"/>
      <c r="R88" s="129">
        <v>0</v>
      </c>
      <c r="S88" s="132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</row>
    <row r="89" spans="1:33">
      <c r="A89" s="128">
        <v>1960</v>
      </c>
      <c r="B89" s="128" t="s">
        <v>357</v>
      </c>
      <c r="C89" s="128">
        <v>182</v>
      </c>
      <c r="D89" s="129"/>
      <c r="E89" s="129">
        <v>11</v>
      </c>
      <c r="F89" s="129"/>
      <c r="G89" s="129">
        <v>10</v>
      </c>
      <c r="H89" s="129">
        <v>0</v>
      </c>
      <c r="I89" s="128" t="s">
        <v>384</v>
      </c>
      <c r="J89" s="130">
        <v>43923</v>
      </c>
      <c r="K89" s="129">
        <v>4</v>
      </c>
      <c r="L89" s="131">
        <v>-45000</v>
      </c>
      <c r="M89" s="128"/>
      <c r="N89" s="128"/>
      <c r="O89" s="132">
        <v>0</v>
      </c>
      <c r="P89" s="130">
        <v>44083</v>
      </c>
      <c r="Q89" s="129"/>
      <c r="R89" s="129">
        <v>0</v>
      </c>
      <c r="S89" s="132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</row>
    <row r="90" spans="1:33">
      <c r="A90" s="128">
        <v>1960</v>
      </c>
      <c r="B90" s="128" t="s">
        <v>357</v>
      </c>
      <c r="C90" s="128">
        <v>183</v>
      </c>
      <c r="D90" s="129"/>
      <c r="E90" s="129">
        <v>17</v>
      </c>
      <c r="F90" s="129"/>
      <c r="G90" s="129">
        <v>10</v>
      </c>
      <c r="H90" s="129">
        <v>0</v>
      </c>
      <c r="I90" s="128" t="s">
        <v>426</v>
      </c>
      <c r="J90" s="130">
        <v>43923</v>
      </c>
      <c r="K90" s="129">
        <v>4</v>
      </c>
      <c r="L90" s="132">
        <v>-1</v>
      </c>
      <c r="M90" s="128"/>
      <c r="N90" s="128"/>
      <c r="O90" s="132">
        <v>0</v>
      </c>
      <c r="P90" s="130">
        <v>44083</v>
      </c>
      <c r="Q90" s="129"/>
      <c r="R90" s="129">
        <v>0</v>
      </c>
      <c r="S90" s="132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</row>
    <row r="91" spans="1:33">
      <c r="A91" s="128">
        <v>1960</v>
      </c>
      <c r="B91" s="128" t="s">
        <v>357</v>
      </c>
      <c r="C91" s="128">
        <v>189</v>
      </c>
      <c r="D91" s="129"/>
      <c r="E91" s="129">
        <v>22</v>
      </c>
      <c r="F91" s="129"/>
      <c r="G91" s="129">
        <v>5</v>
      </c>
      <c r="H91" s="129">
        <v>0</v>
      </c>
      <c r="I91" s="128" t="s">
        <v>380</v>
      </c>
      <c r="J91" s="130">
        <v>43923</v>
      </c>
      <c r="K91" s="129">
        <v>4</v>
      </c>
      <c r="L91" s="131">
        <v>45000</v>
      </c>
      <c r="M91" s="128"/>
      <c r="N91" s="128"/>
      <c r="O91" s="132">
        <v>0</v>
      </c>
      <c r="P91" s="130">
        <v>44083</v>
      </c>
      <c r="Q91" s="129"/>
      <c r="R91" s="129">
        <v>0</v>
      </c>
      <c r="S91" s="132"/>
      <c r="T91" s="128"/>
      <c r="U91" s="128"/>
      <c r="V91" s="128"/>
      <c r="W91" s="128"/>
      <c r="X91" s="128"/>
      <c r="Y91" s="128"/>
      <c r="Z91" s="128"/>
      <c r="AA91" s="128"/>
      <c r="AB91" s="128">
        <v>14</v>
      </c>
      <c r="AC91" s="128" t="s">
        <v>345</v>
      </c>
      <c r="AD91" s="128"/>
      <c r="AE91" s="128"/>
      <c r="AF91" s="128"/>
      <c r="AG91" s="128"/>
    </row>
    <row r="92" spans="1:33">
      <c r="A92" s="128">
        <v>1960</v>
      </c>
      <c r="B92" s="128" t="s">
        <v>357</v>
      </c>
      <c r="C92" s="128">
        <v>183</v>
      </c>
      <c r="D92" s="129"/>
      <c r="E92" s="129">
        <v>17</v>
      </c>
      <c r="F92" s="129"/>
      <c r="G92" s="129">
        <v>10</v>
      </c>
      <c r="H92" s="129">
        <v>0</v>
      </c>
      <c r="I92" s="128" t="s">
        <v>426</v>
      </c>
      <c r="J92" s="130">
        <v>43923</v>
      </c>
      <c r="K92" s="129">
        <v>4</v>
      </c>
      <c r="L92" s="132">
        <v>1</v>
      </c>
      <c r="M92" s="128"/>
      <c r="N92" s="128"/>
      <c r="O92" s="132">
        <v>0</v>
      </c>
      <c r="P92" s="130">
        <v>44083</v>
      </c>
      <c r="Q92" s="129"/>
      <c r="R92" s="129">
        <v>0</v>
      </c>
      <c r="S92" s="132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</row>
    <row r="93" spans="1:33">
      <c r="A93" s="128">
        <v>1960</v>
      </c>
      <c r="B93" s="128" t="s">
        <v>357</v>
      </c>
      <c r="C93" s="128">
        <v>189</v>
      </c>
      <c r="D93" s="129"/>
      <c r="E93" s="129">
        <v>22</v>
      </c>
      <c r="F93" s="129"/>
      <c r="G93" s="129">
        <v>5</v>
      </c>
      <c r="H93" s="129">
        <v>0</v>
      </c>
      <c r="I93" s="128" t="s">
        <v>380</v>
      </c>
      <c r="J93" s="130">
        <v>43923</v>
      </c>
      <c r="K93" s="129">
        <v>4</v>
      </c>
      <c r="L93" s="131">
        <v>45000</v>
      </c>
      <c r="M93" s="128"/>
      <c r="N93" s="128"/>
      <c r="O93" s="132">
        <v>0</v>
      </c>
      <c r="P93" s="130">
        <v>44083</v>
      </c>
      <c r="Q93" s="129"/>
      <c r="R93" s="129">
        <v>0</v>
      </c>
      <c r="S93" s="132"/>
      <c r="T93" s="128"/>
      <c r="U93" s="128"/>
      <c r="V93" s="128"/>
      <c r="W93" s="128"/>
      <c r="X93" s="128"/>
      <c r="Y93" s="128"/>
      <c r="Z93" s="128"/>
      <c r="AA93" s="128"/>
      <c r="AB93" s="128">
        <v>14</v>
      </c>
      <c r="AC93" s="128" t="s">
        <v>345</v>
      </c>
      <c r="AD93" s="128"/>
      <c r="AE93" s="128"/>
      <c r="AF93" s="128"/>
      <c r="AG93" s="128"/>
    </row>
    <row r="94" spans="1:33">
      <c r="A94" s="128">
        <v>1960</v>
      </c>
      <c r="B94" s="128" t="s">
        <v>357</v>
      </c>
      <c r="C94" s="128">
        <v>184</v>
      </c>
      <c r="D94" s="129"/>
      <c r="E94" s="129">
        <v>28</v>
      </c>
      <c r="F94" s="129"/>
      <c r="G94" s="129">
        <v>5</v>
      </c>
      <c r="H94" s="129">
        <v>0</v>
      </c>
      <c r="I94" s="128" t="s">
        <v>392</v>
      </c>
      <c r="J94" s="130">
        <v>44007</v>
      </c>
      <c r="K94" s="129">
        <v>6</v>
      </c>
      <c r="L94" s="131">
        <v>215000</v>
      </c>
      <c r="M94" s="128"/>
      <c r="N94" s="128"/>
      <c r="O94" s="132">
        <v>0</v>
      </c>
      <c r="P94" s="130">
        <v>44083</v>
      </c>
      <c r="Q94" s="129"/>
      <c r="R94" s="129">
        <v>0</v>
      </c>
      <c r="S94" s="132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</row>
    <row r="95" spans="1:33">
      <c r="A95" s="128">
        <v>1960</v>
      </c>
      <c r="B95" s="128" t="s">
        <v>357</v>
      </c>
      <c r="C95" s="128">
        <v>181</v>
      </c>
      <c r="D95" s="129"/>
      <c r="E95" s="129">
        <v>10</v>
      </c>
      <c r="F95" s="129"/>
      <c r="G95" s="129">
        <v>10</v>
      </c>
      <c r="H95" s="129">
        <v>0</v>
      </c>
      <c r="I95" s="128" t="s">
        <v>384</v>
      </c>
      <c r="J95" s="130">
        <v>44007</v>
      </c>
      <c r="K95" s="129">
        <v>6</v>
      </c>
      <c r="L95" s="131">
        <v>-215000</v>
      </c>
      <c r="M95" s="128"/>
      <c r="N95" s="128"/>
      <c r="O95" s="132">
        <v>0</v>
      </c>
      <c r="P95" s="130">
        <v>44083</v>
      </c>
      <c r="Q95" s="129"/>
      <c r="R95" s="129">
        <v>0</v>
      </c>
      <c r="S95" s="132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</row>
    <row r="96" spans="1:33">
      <c r="A96" s="128">
        <v>1960</v>
      </c>
      <c r="B96" s="128" t="s">
        <v>357</v>
      </c>
      <c r="C96" s="128">
        <v>184</v>
      </c>
      <c r="D96" s="129"/>
      <c r="E96" s="129">
        <v>28</v>
      </c>
      <c r="F96" s="129"/>
      <c r="G96" s="129">
        <v>5</v>
      </c>
      <c r="H96" s="129">
        <v>0</v>
      </c>
      <c r="I96" s="128" t="s">
        <v>392</v>
      </c>
      <c r="J96" s="130">
        <v>44007</v>
      </c>
      <c r="K96" s="129">
        <v>6</v>
      </c>
      <c r="L96" s="131">
        <v>215000</v>
      </c>
      <c r="M96" s="128"/>
      <c r="N96" s="128"/>
      <c r="O96" s="132">
        <v>0</v>
      </c>
      <c r="P96" s="130">
        <v>44083</v>
      </c>
      <c r="Q96" s="129"/>
      <c r="R96" s="129">
        <v>0</v>
      </c>
      <c r="S96" s="132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</row>
    <row r="97" spans="1:33">
      <c r="A97" s="128">
        <v>1960</v>
      </c>
      <c r="B97" s="128" t="s">
        <v>357</v>
      </c>
      <c r="C97" s="128">
        <v>215</v>
      </c>
      <c r="D97" s="129"/>
      <c r="E97" s="129">
        <v>45</v>
      </c>
      <c r="F97" s="129"/>
      <c r="G97" s="129">
        <v>10</v>
      </c>
      <c r="H97" s="129">
        <v>0</v>
      </c>
      <c r="I97" s="128" t="s">
        <v>415</v>
      </c>
      <c r="J97" s="130">
        <v>44134</v>
      </c>
      <c r="K97" s="129">
        <v>10</v>
      </c>
      <c r="L97" s="131">
        <v>-20000</v>
      </c>
      <c r="M97" s="128"/>
      <c r="N97" s="128"/>
      <c r="O97" s="132">
        <v>0</v>
      </c>
      <c r="P97" s="130">
        <v>44232</v>
      </c>
      <c r="Q97" s="129"/>
      <c r="R97" s="129">
        <v>0</v>
      </c>
      <c r="S97" s="132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</row>
    <row r="98" spans="1:33">
      <c r="A98" s="128">
        <v>1960</v>
      </c>
      <c r="B98" s="128" t="s">
        <v>357</v>
      </c>
      <c r="C98" s="128">
        <v>221</v>
      </c>
      <c r="D98" s="129"/>
      <c r="E98" s="129">
        <v>51</v>
      </c>
      <c r="F98" s="129"/>
      <c r="G98" s="129">
        <v>10</v>
      </c>
      <c r="H98" s="129">
        <v>0</v>
      </c>
      <c r="I98" s="128" t="s">
        <v>418</v>
      </c>
      <c r="J98" s="130">
        <v>44141</v>
      </c>
      <c r="K98" s="129">
        <v>11</v>
      </c>
      <c r="L98" s="131">
        <v>-100000</v>
      </c>
      <c r="M98" s="128"/>
      <c r="N98" s="128"/>
      <c r="O98" s="132">
        <v>0</v>
      </c>
      <c r="P98" s="130">
        <v>44232</v>
      </c>
      <c r="Q98" s="129"/>
      <c r="R98" s="129">
        <v>0</v>
      </c>
      <c r="S98" s="132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</row>
    <row r="99" spans="1:33">
      <c r="A99" s="128">
        <v>2050</v>
      </c>
      <c r="B99" s="128" t="s">
        <v>118</v>
      </c>
      <c r="C99" s="128">
        <v>166</v>
      </c>
      <c r="D99" s="129"/>
      <c r="E99" s="129">
        <v>3</v>
      </c>
      <c r="F99" s="129"/>
      <c r="G99" s="129">
        <v>10</v>
      </c>
      <c r="H99" s="129">
        <v>0</v>
      </c>
      <c r="I99" s="128" t="s">
        <v>385</v>
      </c>
      <c r="J99" s="130">
        <v>43951</v>
      </c>
      <c r="K99" s="129">
        <v>4</v>
      </c>
      <c r="L99" s="131">
        <v>-112782.94</v>
      </c>
      <c r="M99" s="128"/>
      <c r="N99" s="128"/>
      <c r="O99" s="132">
        <v>0</v>
      </c>
      <c r="P99" s="130">
        <v>44083</v>
      </c>
      <c r="Q99" s="129"/>
      <c r="R99" s="129">
        <v>0</v>
      </c>
      <c r="S99" s="132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</row>
    <row r="100" spans="1:33">
      <c r="A100" s="128">
        <v>2400</v>
      </c>
      <c r="B100" s="128" t="s">
        <v>119</v>
      </c>
      <c r="C100" s="128">
        <v>188</v>
      </c>
      <c r="D100" s="129"/>
      <c r="E100" s="129">
        <v>19</v>
      </c>
      <c r="F100" s="129"/>
      <c r="G100" s="129">
        <v>5</v>
      </c>
      <c r="H100" s="129">
        <v>0</v>
      </c>
      <c r="I100" s="128" t="s">
        <v>360</v>
      </c>
      <c r="J100" s="130">
        <v>43836</v>
      </c>
      <c r="K100" s="129">
        <v>1</v>
      </c>
      <c r="L100" s="131">
        <v>17744.09</v>
      </c>
      <c r="M100" s="128"/>
      <c r="N100" s="128"/>
      <c r="O100" s="132">
        <v>0</v>
      </c>
      <c r="P100" s="130">
        <v>44083</v>
      </c>
      <c r="Q100" s="129"/>
      <c r="R100" s="129">
        <v>0</v>
      </c>
      <c r="S100" s="132"/>
      <c r="T100" s="128"/>
      <c r="U100" s="128"/>
      <c r="V100" s="128"/>
      <c r="W100" s="128"/>
      <c r="X100" s="128"/>
      <c r="Y100" s="128"/>
      <c r="Z100" s="128"/>
      <c r="AA100" s="128"/>
      <c r="AB100" s="128">
        <v>22</v>
      </c>
      <c r="AC100" s="128" t="s">
        <v>358</v>
      </c>
      <c r="AD100" s="128"/>
      <c r="AE100" s="128"/>
      <c r="AF100" s="128"/>
      <c r="AG100" s="128"/>
    </row>
    <row r="101" spans="1:33">
      <c r="A101" s="128">
        <v>2400</v>
      </c>
      <c r="B101" s="128" t="s">
        <v>119</v>
      </c>
      <c r="C101" s="128">
        <v>172</v>
      </c>
      <c r="D101" s="129" t="s">
        <v>427</v>
      </c>
      <c r="E101" s="129">
        <v>7</v>
      </c>
      <c r="F101" s="129"/>
      <c r="G101" s="129">
        <v>10</v>
      </c>
      <c r="H101" s="129">
        <v>0</v>
      </c>
      <c r="I101" s="128" t="s">
        <v>356</v>
      </c>
      <c r="J101" s="130">
        <v>43913</v>
      </c>
      <c r="K101" s="129">
        <v>3</v>
      </c>
      <c r="L101" s="131">
        <v>-1378</v>
      </c>
      <c r="M101" s="128"/>
      <c r="N101" s="128"/>
      <c r="O101" s="132">
        <v>0</v>
      </c>
      <c r="P101" s="130">
        <v>44083</v>
      </c>
      <c r="Q101" s="129"/>
      <c r="R101" s="129">
        <v>0</v>
      </c>
      <c r="S101" s="132"/>
      <c r="T101" s="128"/>
      <c r="U101" s="128"/>
      <c r="V101" s="128"/>
      <c r="W101" s="128"/>
      <c r="X101" s="128"/>
      <c r="Y101" s="128"/>
      <c r="Z101" s="128"/>
      <c r="AA101" s="128"/>
      <c r="AB101" s="128">
        <v>14</v>
      </c>
      <c r="AC101" s="128" t="s">
        <v>345</v>
      </c>
      <c r="AD101" s="128"/>
      <c r="AE101" s="128"/>
      <c r="AF101" s="128"/>
      <c r="AG101" s="128"/>
    </row>
    <row r="102" spans="1:33">
      <c r="A102" s="128">
        <v>2400</v>
      </c>
      <c r="B102" s="128" t="s">
        <v>119</v>
      </c>
      <c r="C102" s="128">
        <v>189</v>
      </c>
      <c r="D102" s="129"/>
      <c r="E102" s="129">
        <v>22</v>
      </c>
      <c r="F102" s="129"/>
      <c r="G102" s="129">
        <v>5</v>
      </c>
      <c r="H102" s="129">
        <v>0</v>
      </c>
      <c r="I102" s="128" t="s">
        <v>380</v>
      </c>
      <c r="J102" s="130">
        <v>43922</v>
      </c>
      <c r="K102" s="129">
        <v>4</v>
      </c>
      <c r="L102" s="131">
        <v>1378</v>
      </c>
      <c r="M102" s="128"/>
      <c r="N102" s="128"/>
      <c r="O102" s="132">
        <v>0</v>
      </c>
      <c r="P102" s="130">
        <v>44083</v>
      </c>
      <c r="Q102" s="129"/>
      <c r="R102" s="129">
        <v>0</v>
      </c>
      <c r="S102" s="132"/>
      <c r="T102" s="128"/>
      <c r="U102" s="128"/>
      <c r="V102" s="128"/>
      <c r="W102" s="128"/>
      <c r="X102" s="128"/>
      <c r="Y102" s="128"/>
      <c r="Z102" s="128"/>
      <c r="AA102" s="128"/>
      <c r="AB102" s="128">
        <v>14</v>
      </c>
      <c r="AC102" s="128" t="s">
        <v>345</v>
      </c>
      <c r="AD102" s="128"/>
      <c r="AE102" s="128"/>
      <c r="AF102" s="128"/>
      <c r="AG102" s="128"/>
    </row>
    <row r="103" spans="1:33">
      <c r="A103" s="128">
        <v>2400</v>
      </c>
      <c r="B103" s="128" t="s">
        <v>119</v>
      </c>
      <c r="C103" s="128">
        <v>223</v>
      </c>
      <c r="D103" s="129"/>
      <c r="E103" s="129">
        <v>53</v>
      </c>
      <c r="F103" s="129"/>
      <c r="G103" s="129">
        <v>10</v>
      </c>
      <c r="H103" s="129">
        <v>0</v>
      </c>
      <c r="I103" s="128" t="s">
        <v>428</v>
      </c>
      <c r="J103" s="130">
        <v>44183</v>
      </c>
      <c r="K103" s="129">
        <v>12</v>
      </c>
      <c r="L103" s="131">
        <v>-5849.38</v>
      </c>
      <c r="M103" s="128"/>
      <c r="N103" s="128"/>
      <c r="O103" s="132">
        <v>0</v>
      </c>
      <c r="P103" s="130">
        <v>44232</v>
      </c>
      <c r="Q103" s="129"/>
      <c r="R103" s="129">
        <v>0</v>
      </c>
      <c r="S103" s="132"/>
      <c r="T103" s="128"/>
      <c r="U103" s="128"/>
      <c r="V103" s="128"/>
      <c r="W103" s="128"/>
      <c r="X103" s="128"/>
      <c r="Y103" s="128"/>
      <c r="Z103" s="128"/>
      <c r="AA103" s="128"/>
      <c r="AB103" s="128">
        <v>17</v>
      </c>
      <c r="AC103" s="128" t="s">
        <v>155</v>
      </c>
      <c r="AD103" s="128"/>
      <c r="AE103" s="128"/>
      <c r="AF103" s="128"/>
      <c r="AG103" s="128"/>
    </row>
    <row r="104" spans="1:33">
      <c r="A104" s="128">
        <v>2980</v>
      </c>
      <c r="B104" s="128" t="s">
        <v>120</v>
      </c>
      <c r="C104" s="128">
        <v>153</v>
      </c>
      <c r="D104" s="129"/>
      <c r="E104" s="129">
        <v>50019</v>
      </c>
      <c r="F104" s="129"/>
      <c r="G104" s="129">
        <v>1</v>
      </c>
      <c r="H104" s="129">
        <v>0</v>
      </c>
      <c r="I104" s="128" t="s">
        <v>372</v>
      </c>
      <c r="J104" s="130">
        <v>43843</v>
      </c>
      <c r="K104" s="129">
        <v>1</v>
      </c>
      <c r="L104" s="131">
        <v>115000</v>
      </c>
      <c r="M104" s="128"/>
      <c r="N104" s="128"/>
      <c r="O104" s="132">
        <v>0</v>
      </c>
      <c r="P104" s="130">
        <v>44083</v>
      </c>
      <c r="Q104" s="129"/>
      <c r="R104" s="129">
        <v>0</v>
      </c>
      <c r="S104" s="132"/>
      <c r="T104" s="128"/>
      <c r="U104" s="128"/>
      <c r="V104" s="128"/>
      <c r="W104" s="128"/>
      <c r="X104" s="128"/>
      <c r="Y104" s="128"/>
      <c r="Z104" s="128"/>
      <c r="AA104" s="128"/>
      <c r="AB104" s="128">
        <v>21</v>
      </c>
      <c r="AC104" s="128" t="s">
        <v>343</v>
      </c>
      <c r="AD104" s="128"/>
      <c r="AE104" s="128"/>
      <c r="AF104" s="128"/>
      <c r="AG104" s="128"/>
    </row>
    <row r="105" spans="1:33">
      <c r="A105" s="128">
        <v>2980</v>
      </c>
      <c r="B105" s="128" t="s">
        <v>120</v>
      </c>
      <c r="C105" s="128">
        <v>154</v>
      </c>
      <c r="D105" s="129"/>
      <c r="E105" s="129">
        <v>50018</v>
      </c>
      <c r="F105" s="129"/>
      <c r="G105" s="129">
        <v>1</v>
      </c>
      <c r="H105" s="129">
        <v>0</v>
      </c>
      <c r="I105" s="128" t="s">
        <v>371</v>
      </c>
      <c r="J105" s="130">
        <v>43843</v>
      </c>
      <c r="K105" s="129">
        <v>1</v>
      </c>
      <c r="L105" s="131">
        <v>87515</v>
      </c>
      <c r="M105" s="128"/>
      <c r="N105" s="128"/>
      <c r="O105" s="132">
        <v>0</v>
      </c>
      <c r="P105" s="130">
        <v>44083</v>
      </c>
      <c r="Q105" s="129"/>
      <c r="R105" s="129">
        <v>0</v>
      </c>
      <c r="S105" s="132"/>
      <c r="T105" s="128"/>
      <c r="U105" s="128"/>
      <c r="V105" s="128"/>
      <c r="W105" s="128"/>
      <c r="X105" s="128"/>
      <c r="Y105" s="128"/>
      <c r="Z105" s="128"/>
      <c r="AA105" s="128"/>
      <c r="AB105" s="128">
        <v>21</v>
      </c>
      <c r="AC105" s="128" t="s">
        <v>343</v>
      </c>
      <c r="AD105" s="128"/>
      <c r="AE105" s="128"/>
      <c r="AF105" s="128"/>
      <c r="AG105" s="128"/>
    </row>
    <row r="106" spans="1:33">
      <c r="A106" s="128">
        <v>3400</v>
      </c>
      <c r="B106" s="128" t="s">
        <v>179</v>
      </c>
      <c r="C106" s="128">
        <v>184</v>
      </c>
      <c r="D106" s="129"/>
      <c r="E106" s="129">
        <v>28</v>
      </c>
      <c r="F106" s="129"/>
      <c r="G106" s="129">
        <v>5</v>
      </c>
      <c r="H106" s="129">
        <v>0</v>
      </c>
      <c r="I106" s="128" t="s">
        <v>392</v>
      </c>
      <c r="J106" s="130">
        <v>44007</v>
      </c>
      <c r="K106" s="129">
        <v>6</v>
      </c>
      <c r="L106" s="131">
        <v>200000</v>
      </c>
      <c r="M106" s="128"/>
      <c r="N106" s="128"/>
      <c r="O106" s="132">
        <v>0</v>
      </c>
      <c r="P106" s="130">
        <v>44083</v>
      </c>
      <c r="Q106" s="129"/>
      <c r="R106" s="129">
        <v>0</v>
      </c>
      <c r="S106" s="132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</row>
    <row r="107" spans="1:33">
      <c r="A107" s="128">
        <v>3400</v>
      </c>
      <c r="B107" s="128" t="s">
        <v>179</v>
      </c>
      <c r="C107" s="128">
        <v>169</v>
      </c>
      <c r="D107" s="129"/>
      <c r="E107" s="129">
        <v>4</v>
      </c>
      <c r="F107" s="129"/>
      <c r="G107" s="129">
        <v>10</v>
      </c>
      <c r="H107" s="129">
        <v>0</v>
      </c>
      <c r="I107" s="128" t="s">
        <v>397</v>
      </c>
      <c r="J107" s="130">
        <v>44008</v>
      </c>
      <c r="K107" s="129">
        <v>6</v>
      </c>
      <c r="L107" s="131">
        <v>-200000</v>
      </c>
      <c r="M107" s="128"/>
      <c r="N107" s="128"/>
      <c r="O107" s="132">
        <v>0</v>
      </c>
      <c r="P107" s="130">
        <v>44083</v>
      </c>
      <c r="Q107" s="129"/>
      <c r="R107" s="129">
        <v>0</v>
      </c>
      <c r="S107" s="132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</row>
    <row r="108" spans="1:33">
      <c r="A108" s="128">
        <v>3410</v>
      </c>
      <c r="B108" s="128" t="s">
        <v>12</v>
      </c>
      <c r="C108" s="128">
        <v>178</v>
      </c>
      <c r="D108" s="129"/>
      <c r="E108" s="129">
        <v>8</v>
      </c>
      <c r="F108" s="129"/>
      <c r="G108" s="129">
        <v>10</v>
      </c>
      <c r="H108" s="129">
        <v>0</v>
      </c>
      <c r="I108" s="128" t="s">
        <v>390</v>
      </c>
      <c r="J108" s="130">
        <v>43966</v>
      </c>
      <c r="K108" s="129">
        <v>5</v>
      </c>
      <c r="L108" s="131">
        <v>-100000</v>
      </c>
      <c r="M108" s="128"/>
      <c r="N108" s="128"/>
      <c r="O108" s="132">
        <v>0</v>
      </c>
      <c r="P108" s="130">
        <v>44083</v>
      </c>
      <c r="Q108" s="129"/>
      <c r="R108" s="129">
        <v>0</v>
      </c>
      <c r="S108" s="132"/>
      <c r="T108" s="128"/>
      <c r="U108" s="128"/>
      <c r="V108" s="128"/>
      <c r="W108" s="128"/>
      <c r="X108" s="128"/>
      <c r="Y108" s="128"/>
      <c r="Z108" s="128"/>
      <c r="AA108" s="128"/>
      <c r="AB108" s="128">
        <v>3</v>
      </c>
      <c r="AC108" s="128" t="s">
        <v>341</v>
      </c>
      <c r="AD108" s="128"/>
      <c r="AE108" s="128"/>
      <c r="AF108" s="128"/>
      <c r="AG108" s="128"/>
    </row>
    <row r="109" spans="1:33">
      <c r="A109" s="128">
        <v>3410</v>
      </c>
      <c r="B109" s="128" t="s">
        <v>12</v>
      </c>
      <c r="C109" s="128">
        <v>179</v>
      </c>
      <c r="D109" s="129"/>
      <c r="E109" s="129">
        <v>9</v>
      </c>
      <c r="F109" s="129"/>
      <c r="G109" s="129">
        <v>10</v>
      </c>
      <c r="H109" s="129">
        <v>0</v>
      </c>
      <c r="I109" s="128" t="s">
        <v>393</v>
      </c>
      <c r="J109" s="130">
        <v>43987</v>
      </c>
      <c r="K109" s="129">
        <v>6</v>
      </c>
      <c r="L109" s="131">
        <v>-222000</v>
      </c>
      <c r="M109" s="128"/>
      <c r="N109" s="128"/>
      <c r="O109" s="132">
        <v>0</v>
      </c>
      <c r="P109" s="130">
        <v>44083</v>
      </c>
      <c r="Q109" s="129"/>
      <c r="R109" s="129">
        <v>0</v>
      </c>
      <c r="S109" s="132"/>
      <c r="T109" s="128"/>
      <c r="U109" s="128"/>
      <c r="V109" s="128"/>
      <c r="W109" s="128"/>
      <c r="X109" s="128"/>
      <c r="Y109" s="128"/>
      <c r="Z109" s="128"/>
      <c r="AA109" s="128"/>
      <c r="AB109" s="128">
        <v>3</v>
      </c>
      <c r="AC109" s="128" t="s">
        <v>341</v>
      </c>
      <c r="AD109" s="128"/>
      <c r="AE109" s="128"/>
      <c r="AF109" s="128"/>
      <c r="AG109" s="128"/>
    </row>
    <row r="110" spans="1:33">
      <c r="A110" s="128">
        <v>3410</v>
      </c>
      <c r="B110" s="128" t="s">
        <v>12</v>
      </c>
      <c r="C110" s="128">
        <v>218</v>
      </c>
      <c r="D110" s="129"/>
      <c r="E110" s="129">
        <v>48</v>
      </c>
      <c r="F110" s="129"/>
      <c r="G110" s="129">
        <v>10</v>
      </c>
      <c r="H110" s="129">
        <v>0</v>
      </c>
      <c r="I110" s="128" t="s">
        <v>419</v>
      </c>
      <c r="J110" s="130">
        <v>44141</v>
      </c>
      <c r="K110" s="129">
        <v>11</v>
      </c>
      <c r="L110" s="131">
        <v>100000</v>
      </c>
      <c r="M110" s="128"/>
      <c r="N110" s="128"/>
      <c r="O110" s="132">
        <v>0</v>
      </c>
      <c r="P110" s="130">
        <v>44232</v>
      </c>
      <c r="Q110" s="129"/>
      <c r="R110" s="129">
        <v>0</v>
      </c>
      <c r="S110" s="132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</row>
    <row r="111" spans="1:33">
      <c r="A111" s="128">
        <v>3420</v>
      </c>
      <c r="B111" s="128" t="s">
        <v>110</v>
      </c>
      <c r="C111" s="128">
        <v>200</v>
      </c>
      <c r="D111" s="129"/>
      <c r="E111" s="129">
        <v>30</v>
      </c>
      <c r="F111" s="129"/>
      <c r="G111" s="129">
        <v>10</v>
      </c>
      <c r="H111" s="129">
        <v>0</v>
      </c>
      <c r="I111" s="128" t="s">
        <v>422</v>
      </c>
      <c r="J111" s="130">
        <v>44166</v>
      </c>
      <c r="K111" s="129">
        <v>12</v>
      </c>
      <c r="L111" s="131">
        <v>-29593</v>
      </c>
      <c r="M111" s="128"/>
      <c r="N111" s="128"/>
      <c r="O111" s="132">
        <v>0</v>
      </c>
      <c r="P111" s="130">
        <v>44232</v>
      </c>
      <c r="Q111" s="129"/>
      <c r="R111" s="129">
        <v>0</v>
      </c>
      <c r="S111" s="132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</row>
    <row r="112" spans="1:33">
      <c r="A112" s="128">
        <v>3470</v>
      </c>
      <c r="B112" s="128" t="s">
        <v>104</v>
      </c>
      <c r="C112" s="128">
        <v>201</v>
      </c>
      <c r="D112" s="129"/>
      <c r="E112" s="129">
        <v>31</v>
      </c>
      <c r="F112" s="129"/>
      <c r="G112" s="129">
        <v>10</v>
      </c>
      <c r="H112" s="129">
        <v>0</v>
      </c>
      <c r="I112" s="128" t="s">
        <v>423</v>
      </c>
      <c r="J112" s="130">
        <v>44175</v>
      </c>
      <c r="K112" s="129">
        <v>12</v>
      </c>
      <c r="L112" s="131">
        <v>-22196</v>
      </c>
      <c r="M112" s="128"/>
      <c r="N112" s="128"/>
      <c r="O112" s="132">
        <v>0</v>
      </c>
      <c r="P112" s="130">
        <v>44232</v>
      </c>
      <c r="Q112" s="129"/>
      <c r="R112" s="129">
        <v>0</v>
      </c>
      <c r="S112" s="132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</row>
    <row r="113" spans="1:33">
      <c r="A113" s="128">
        <v>3480</v>
      </c>
      <c r="B113" s="128" t="s">
        <v>93</v>
      </c>
      <c r="C113" s="128">
        <v>192</v>
      </c>
      <c r="D113" s="129"/>
      <c r="E113" s="129">
        <v>25</v>
      </c>
      <c r="F113" s="129"/>
      <c r="G113" s="129">
        <v>10</v>
      </c>
      <c r="H113" s="129">
        <v>0</v>
      </c>
      <c r="I113" s="128" t="s">
        <v>395</v>
      </c>
      <c r="J113" s="130">
        <v>43992</v>
      </c>
      <c r="K113" s="129">
        <v>6</v>
      </c>
      <c r="L113" s="131">
        <v>-1500</v>
      </c>
      <c r="M113" s="128"/>
      <c r="N113" s="128"/>
      <c r="O113" s="132">
        <v>0</v>
      </c>
      <c r="P113" s="130">
        <v>44083</v>
      </c>
      <c r="Q113" s="129"/>
      <c r="R113" s="129">
        <v>0</v>
      </c>
      <c r="S113" s="132"/>
      <c r="T113" s="128"/>
      <c r="U113" s="128"/>
      <c r="V113" s="128"/>
      <c r="W113" s="128"/>
      <c r="X113" s="128"/>
      <c r="Y113" s="128"/>
      <c r="Z113" s="128"/>
      <c r="AA113" s="128"/>
      <c r="AB113" s="128">
        <v>3</v>
      </c>
      <c r="AC113" s="128" t="s">
        <v>341</v>
      </c>
      <c r="AD113" s="128"/>
      <c r="AE113" s="128"/>
      <c r="AF113" s="128"/>
      <c r="AG113" s="128"/>
    </row>
    <row r="114" spans="1:33">
      <c r="A114" s="128">
        <v>3480</v>
      </c>
      <c r="B114" s="128" t="s">
        <v>93</v>
      </c>
      <c r="C114" s="128">
        <v>191</v>
      </c>
      <c r="D114" s="129"/>
      <c r="E114" s="129">
        <v>24</v>
      </c>
      <c r="F114" s="129"/>
      <c r="G114" s="129">
        <v>10</v>
      </c>
      <c r="H114" s="129">
        <v>0</v>
      </c>
      <c r="I114" s="128" t="s">
        <v>395</v>
      </c>
      <c r="J114" s="130">
        <v>43997</v>
      </c>
      <c r="K114" s="129">
        <v>6</v>
      </c>
      <c r="L114" s="131">
        <v>-1000</v>
      </c>
      <c r="M114" s="128"/>
      <c r="N114" s="128"/>
      <c r="O114" s="132">
        <v>0</v>
      </c>
      <c r="P114" s="130">
        <v>44083</v>
      </c>
      <c r="Q114" s="129"/>
      <c r="R114" s="129">
        <v>0</v>
      </c>
      <c r="S114" s="132"/>
      <c r="T114" s="128"/>
      <c r="U114" s="128"/>
      <c r="V114" s="128"/>
      <c r="W114" s="128"/>
      <c r="X114" s="128"/>
      <c r="Y114" s="128"/>
      <c r="Z114" s="128"/>
      <c r="AA114" s="128"/>
      <c r="AB114" s="128">
        <v>3</v>
      </c>
      <c r="AC114" s="128" t="s">
        <v>341</v>
      </c>
      <c r="AD114" s="128"/>
      <c r="AE114" s="128"/>
      <c r="AF114" s="128"/>
      <c r="AG114" s="128"/>
    </row>
    <row r="115" spans="1:33">
      <c r="A115" s="128">
        <v>3480</v>
      </c>
      <c r="B115" s="128" t="s">
        <v>93</v>
      </c>
      <c r="C115" s="128">
        <v>193</v>
      </c>
      <c r="D115" s="129"/>
      <c r="E115" s="129">
        <v>26</v>
      </c>
      <c r="F115" s="129"/>
      <c r="G115" s="129">
        <v>10</v>
      </c>
      <c r="H115" s="129">
        <v>0</v>
      </c>
      <c r="I115" s="128" t="s">
        <v>395</v>
      </c>
      <c r="J115" s="130">
        <v>44011</v>
      </c>
      <c r="K115" s="129">
        <v>6</v>
      </c>
      <c r="L115" s="131">
        <v>-2500</v>
      </c>
      <c r="M115" s="128"/>
      <c r="N115" s="128"/>
      <c r="O115" s="132">
        <v>0</v>
      </c>
      <c r="P115" s="130">
        <v>44083</v>
      </c>
      <c r="Q115" s="129"/>
      <c r="R115" s="129">
        <v>0</v>
      </c>
      <c r="S115" s="132"/>
      <c r="T115" s="128"/>
      <c r="U115" s="128"/>
      <c r="V115" s="128"/>
      <c r="W115" s="128"/>
      <c r="X115" s="128"/>
      <c r="Y115" s="128"/>
      <c r="Z115" s="128"/>
      <c r="AA115" s="128"/>
      <c r="AB115" s="128">
        <v>3</v>
      </c>
      <c r="AC115" s="128" t="s">
        <v>341</v>
      </c>
      <c r="AD115" s="128"/>
      <c r="AE115" s="128"/>
      <c r="AF115" s="128"/>
      <c r="AG115" s="128"/>
    </row>
    <row r="116" spans="1:33">
      <c r="A116" s="128">
        <v>4500</v>
      </c>
      <c r="B116" s="128" t="s">
        <v>20</v>
      </c>
      <c r="C116" s="128">
        <v>188</v>
      </c>
      <c r="D116" s="129"/>
      <c r="E116" s="129">
        <v>29</v>
      </c>
      <c r="F116" s="129"/>
      <c r="G116" s="129">
        <v>5</v>
      </c>
      <c r="H116" s="129">
        <v>0</v>
      </c>
      <c r="I116" s="128" t="s">
        <v>368</v>
      </c>
      <c r="J116" s="130">
        <v>43836</v>
      </c>
      <c r="K116" s="129">
        <v>1</v>
      </c>
      <c r="L116" s="131">
        <v>-1354</v>
      </c>
      <c r="M116" s="128"/>
      <c r="N116" s="128"/>
      <c r="O116" s="132">
        <v>0</v>
      </c>
      <c r="P116" s="130">
        <v>44083</v>
      </c>
      <c r="Q116" s="129"/>
      <c r="R116" s="129">
        <v>0</v>
      </c>
      <c r="S116" s="132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</row>
    <row r="117" spans="1:33">
      <c r="A117" s="128">
        <v>4500</v>
      </c>
      <c r="B117" s="128" t="s">
        <v>20</v>
      </c>
      <c r="C117" s="128">
        <v>188</v>
      </c>
      <c r="D117" s="129"/>
      <c r="E117" s="129">
        <v>19</v>
      </c>
      <c r="F117" s="129"/>
      <c r="G117" s="129">
        <v>5</v>
      </c>
      <c r="H117" s="129">
        <v>0</v>
      </c>
      <c r="I117" s="128" t="s">
        <v>360</v>
      </c>
      <c r="J117" s="130">
        <v>43836</v>
      </c>
      <c r="K117" s="129">
        <v>1</v>
      </c>
      <c r="L117" s="131">
        <v>1354</v>
      </c>
      <c r="M117" s="128"/>
      <c r="N117" s="128"/>
      <c r="O117" s="132">
        <v>0</v>
      </c>
      <c r="P117" s="130">
        <v>44083</v>
      </c>
      <c r="Q117" s="129"/>
      <c r="R117" s="129">
        <v>0</v>
      </c>
      <c r="S117" s="132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</row>
    <row r="118" spans="1:33">
      <c r="A118" s="128">
        <v>4500</v>
      </c>
      <c r="B118" s="128" t="s">
        <v>20</v>
      </c>
      <c r="C118" s="128">
        <v>220</v>
      </c>
      <c r="D118" s="129"/>
      <c r="E118" s="129">
        <v>50</v>
      </c>
      <c r="F118" s="129"/>
      <c r="G118" s="129">
        <v>10</v>
      </c>
      <c r="H118" s="129">
        <v>0</v>
      </c>
      <c r="I118" s="128" t="s">
        <v>421</v>
      </c>
      <c r="J118" s="130">
        <v>44155</v>
      </c>
      <c r="K118" s="129">
        <v>11</v>
      </c>
      <c r="L118" s="131">
        <v>4084.75</v>
      </c>
      <c r="M118" s="128"/>
      <c r="N118" s="128"/>
      <c r="O118" s="132">
        <v>0</v>
      </c>
      <c r="P118" s="130">
        <v>44232</v>
      </c>
      <c r="Q118" s="129"/>
      <c r="R118" s="129">
        <v>0</v>
      </c>
      <c r="S118" s="132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</row>
    <row r="119" spans="1:33">
      <c r="A119" s="128">
        <v>5500</v>
      </c>
      <c r="B119" s="128" t="s">
        <v>181</v>
      </c>
      <c r="C119" s="128">
        <v>184</v>
      </c>
      <c r="D119" s="129"/>
      <c r="E119" s="129">
        <v>28</v>
      </c>
      <c r="F119" s="129"/>
      <c r="G119" s="129">
        <v>5</v>
      </c>
      <c r="H119" s="129">
        <v>0</v>
      </c>
      <c r="I119" s="128" t="s">
        <v>392</v>
      </c>
      <c r="J119" s="130">
        <v>44007</v>
      </c>
      <c r="K119" s="129">
        <v>6</v>
      </c>
      <c r="L119" s="131">
        <v>200000</v>
      </c>
      <c r="M119" s="128"/>
      <c r="N119" s="128"/>
      <c r="O119" s="132">
        <v>0</v>
      </c>
      <c r="P119" s="130">
        <v>44083</v>
      </c>
      <c r="Q119" s="129"/>
      <c r="R119" s="129">
        <v>0</v>
      </c>
      <c r="S119" s="132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</row>
    <row r="120" spans="1:33">
      <c r="A120" s="128">
        <v>6300</v>
      </c>
      <c r="B120" s="128" t="s">
        <v>125</v>
      </c>
      <c r="C120" s="128">
        <v>177</v>
      </c>
      <c r="D120" s="129"/>
      <c r="E120" s="129">
        <v>50011</v>
      </c>
      <c r="F120" s="129" t="s">
        <v>366</v>
      </c>
      <c r="G120" s="129">
        <v>1</v>
      </c>
      <c r="H120" s="129">
        <v>0</v>
      </c>
      <c r="I120" s="128" t="s">
        <v>367</v>
      </c>
      <c r="J120" s="130">
        <v>43831</v>
      </c>
      <c r="K120" s="129">
        <v>1</v>
      </c>
      <c r="L120" s="131">
        <v>10067.280000000001</v>
      </c>
      <c r="M120" s="128"/>
      <c r="N120" s="128"/>
      <c r="O120" s="132">
        <v>0</v>
      </c>
      <c r="P120" s="130">
        <v>44027</v>
      </c>
      <c r="Q120" s="129"/>
      <c r="R120" s="129">
        <v>0</v>
      </c>
      <c r="S120" s="132"/>
      <c r="T120" s="128"/>
      <c r="U120" s="128"/>
      <c r="V120" s="128"/>
      <c r="W120" s="128"/>
      <c r="X120" s="128"/>
      <c r="Y120" s="128"/>
      <c r="Z120" s="128"/>
      <c r="AA120" s="128"/>
      <c r="AB120" s="128">
        <v>12</v>
      </c>
      <c r="AC120" s="128" t="s">
        <v>347</v>
      </c>
      <c r="AD120" s="128"/>
      <c r="AE120" s="128"/>
      <c r="AF120" s="128"/>
      <c r="AG120" s="128"/>
    </row>
    <row r="121" spans="1:33">
      <c r="A121" s="128">
        <v>6300</v>
      </c>
      <c r="B121" s="128" t="s">
        <v>125</v>
      </c>
      <c r="C121" s="128">
        <v>173</v>
      </c>
      <c r="D121" s="129" t="s">
        <v>382</v>
      </c>
      <c r="E121" s="129">
        <v>50008</v>
      </c>
      <c r="F121" s="129" t="s">
        <v>383</v>
      </c>
      <c r="G121" s="129">
        <v>1</v>
      </c>
      <c r="H121" s="129">
        <v>0</v>
      </c>
      <c r="I121" s="128" t="s">
        <v>367</v>
      </c>
      <c r="J121" s="130">
        <v>43922</v>
      </c>
      <c r="K121" s="129">
        <v>4</v>
      </c>
      <c r="L121" s="131">
        <v>10067.280000000001</v>
      </c>
      <c r="M121" s="128"/>
      <c r="N121" s="128"/>
      <c r="O121" s="132">
        <v>0</v>
      </c>
      <c r="P121" s="130">
        <v>44025</v>
      </c>
      <c r="Q121" s="129"/>
      <c r="R121" s="129">
        <v>0</v>
      </c>
      <c r="S121" s="132"/>
      <c r="T121" s="128"/>
      <c r="U121" s="128"/>
      <c r="V121" s="128"/>
      <c r="W121" s="128"/>
      <c r="X121" s="128"/>
      <c r="Y121" s="128"/>
      <c r="Z121" s="128"/>
      <c r="AA121" s="128"/>
      <c r="AB121" s="128">
        <v>12</v>
      </c>
      <c r="AC121" s="128" t="s">
        <v>347</v>
      </c>
      <c r="AD121" s="128"/>
      <c r="AE121" s="128"/>
      <c r="AF121" s="128"/>
      <c r="AG121" s="128"/>
    </row>
    <row r="122" spans="1:33">
      <c r="A122" s="128">
        <v>6300</v>
      </c>
      <c r="B122" s="128" t="s">
        <v>125</v>
      </c>
      <c r="C122" s="128">
        <v>171</v>
      </c>
      <c r="D122" s="129" t="s">
        <v>382</v>
      </c>
      <c r="E122" s="129">
        <v>27</v>
      </c>
      <c r="F122" s="129" t="s">
        <v>398</v>
      </c>
      <c r="G122" s="129">
        <v>10</v>
      </c>
      <c r="H122" s="129">
        <v>0</v>
      </c>
      <c r="I122" s="128" t="s">
        <v>353</v>
      </c>
      <c r="J122" s="130">
        <v>44012</v>
      </c>
      <c r="K122" s="129">
        <v>6</v>
      </c>
      <c r="L122" s="131">
        <v>10067.299999999999</v>
      </c>
      <c r="M122" s="128"/>
      <c r="N122" s="128"/>
      <c r="O122" s="132">
        <v>0</v>
      </c>
      <c r="P122" s="130">
        <v>44083</v>
      </c>
      <c r="Q122" s="129"/>
      <c r="R122" s="129">
        <v>0</v>
      </c>
      <c r="S122" s="132"/>
      <c r="T122" s="128"/>
      <c r="U122" s="128"/>
      <c r="V122" s="128"/>
      <c r="W122" s="128"/>
      <c r="X122" s="128"/>
      <c r="Y122" s="128"/>
      <c r="Z122" s="128"/>
      <c r="AA122" s="128"/>
      <c r="AB122" s="128">
        <v>12</v>
      </c>
      <c r="AC122" s="128" t="s">
        <v>347</v>
      </c>
      <c r="AD122" s="128"/>
      <c r="AE122" s="128"/>
      <c r="AF122" s="128"/>
      <c r="AG122" s="128"/>
    </row>
    <row r="123" spans="1:33">
      <c r="A123" s="128">
        <v>6300</v>
      </c>
      <c r="B123" s="128" t="s">
        <v>125</v>
      </c>
      <c r="C123" s="128">
        <v>207</v>
      </c>
      <c r="D123" s="129"/>
      <c r="E123" s="129">
        <v>37</v>
      </c>
      <c r="F123" s="129"/>
      <c r="G123" s="129">
        <v>10</v>
      </c>
      <c r="H123" s="129">
        <v>0</v>
      </c>
      <c r="I123" s="128" t="s">
        <v>403</v>
      </c>
      <c r="J123" s="130">
        <v>44075</v>
      </c>
      <c r="K123" s="129">
        <v>9</v>
      </c>
      <c r="L123" s="132">
        <v>506.25</v>
      </c>
      <c r="M123" s="128"/>
      <c r="N123" s="128"/>
      <c r="O123" s="132">
        <v>0</v>
      </c>
      <c r="P123" s="130">
        <v>44232</v>
      </c>
      <c r="Q123" s="129"/>
      <c r="R123" s="129">
        <v>0</v>
      </c>
      <c r="S123" s="132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</row>
    <row r="124" spans="1:33">
      <c r="A124" s="128">
        <v>6300</v>
      </c>
      <c r="B124" s="128" t="s">
        <v>125</v>
      </c>
      <c r="C124" s="128">
        <v>213</v>
      </c>
      <c r="D124" s="129"/>
      <c r="E124" s="129">
        <v>43</v>
      </c>
      <c r="F124" s="129"/>
      <c r="G124" s="129">
        <v>10</v>
      </c>
      <c r="H124" s="129">
        <v>0</v>
      </c>
      <c r="I124" s="128" t="s">
        <v>411</v>
      </c>
      <c r="J124" s="130">
        <v>44134</v>
      </c>
      <c r="K124" s="129">
        <v>10</v>
      </c>
      <c r="L124" s="131">
        <v>10067.299999999999</v>
      </c>
      <c r="M124" s="128"/>
      <c r="N124" s="128"/>
      <c r="O124" s="132">
        <v>0</v>
      </c>
      <c r="P124" s="130">
        <v>44232</v>
      </c>
      <c r="Q124" s="129"/>
      <c r="R124" s="129">
        <v>0</v>
      </c>
      <c r="S124" s="132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</row>
    <row r="125" spans="1:33">
      <c r="A125" s="128">
        <v>6560</v>
      </c>
      <c r="B125" s="128" t="s">
        <v>126</v>
      </c>
      <c r="C125" s="128">
        <v>206</v>
      </c>
      <c r="D125" s="129"/>
      <c r="E125" s="129">
        <v>36</v>
      </c>
      <c r="F125" s="129"/>
      <c r="G125" s="129">
        <v>10</v>
      </c>
      <c r="H125" s="129">
        <v>0</v>
      </c>
      <c r="I125" s="128" t="s">
        <v>404</v>
      </c>
      <c r="J125" s="130">
        <v>44085</v>
      </c>
      <c r="K125" s="129">
        <v>9</v>
      </c>
      <c r="L125" s="132">
        <v>49.5</v>
      </c>
      <c r="M125" s="128"/>
      <c r="N125" s="128"/>
      <c r="O125" s="132">
        <v>0</v>
      </c>
      <c r="P125" s="130">
        <v>44232</v>
      </c>
      <c r="Q125" s="129"/>
      <c r="R125" s="129">
        <v>0</v>
      </c>
      <c r="S125" s="132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</row>
    <row r="126" spans="1:33">
      <c r="A126" s="128">
        <v>6790</v>
      </c>
      <c r="B126" s="128" t="s">
        <v>130</v>
      </c>
      <c r="C126" s="128">
        <v>214</v>
      </c>
      <c r="D126" s="129"/>
      <c r="E126" s="129">
        <v>44</v>
      </c>
      <c r="F126" s="129"/>
      <c r="G126" s="129">
        <v>10</v>
      </c>
      <c r="H126" s="129">
        <v>0</v>
      </c>
      <c r="I126" s="128" t="s">
        <v>414</v>
      </c>
      <c r="J126" s="130">
        <v>44134</v>
      </c>
      <c r="K126" s="129">
        <v>10</v>
      </c>
      <c r="L126" s="131">
        <v>5000</v>
      </c>
      <c r="M126" s="128"/>
      <c r="N126" s="128"/>
      <c r="O126" s="132">
        <v>0</v>
      </c>
      <c r="P126" s="130">
        <v>44232</v>
      </c>
      <c r="Q126" s="129"/>
      <c r="R126" s="129">
        <v>0</v>
      </c>
      <c r="S126" s="132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</row>
    <row r="127" spans="1:33" ht="28.8">
      <c r="A127" s="128">
        <v>6810</v>
      </c>
      <c r="B127" s="128" t="s">
        <v>131</v>
      </c>
      <c r="C127" s="128">
        <v>198</v>
      </c>
      <c r="D127" s="129"/>
      <c r="E127" s="129">
        <v>16</v>
      </c>
      <c r="F127" s="129" t="s">
        <v>363</v>
      </c>
      <c r="G127" s="129">
        <v>10</v>
      </c>
      <c r="H127" s="129">
        <v>0</v>
      </c>
      <c r="I127" s="128" t="s">
        <v>364</v>
      </c>
      <c r="J127" s="130">
        <v>43831</v>
      </c>
      <c r="K127" s="129">
        <v>1</v>
      </c>
      <c r="L127" s="132">
        <v>199</v>
      </c>
      <c r="M127" s="128"/>
      <c r="N127" s="128"/>
      <c r="O127" s="132">
        <v>0</v>
      </c>
      <c r="P127" s="130">
        <v>44083</v>
      </c>
      <c r="Q127" s="129"/>
      <c r="R127" s="129">
        <v>0</v>
      </c>
      <c r="S127" s="132"/>
      <c r="T127" s="128"/>
      <c r="U127" s="128"/>
      <c r="V127" s="128"/>
      <c r="W127" s="128"/>
      <c r="X127" s="128"/>
      <c r="Y127" s="128"/>
      <c r="Z127" s="128"/>
      <c r="AA127" s="128"/>
      <c r="AB127" s="128">
        <v>19</v>
      </c>
      <c r="AC127" s="128" t="s">
        <v>346</v>
      </c>
      <c r="AD127" s="128"/>
      <c r="AE127" s="128"/>
      <c r="AF127" s="128"/>
      <c r="AG127" s="128"/>
    </row>
    <row r="128" spans="1:33">
      <c r="A128" s="128">
        <v>6810</v>
      </c>
      <c r="B128" s="128" t="s">
        <v>131</v>
      </c>
      <c r="C128" s="128">
        <v>176</v>
      </c>
      <c r="D128" s="129" t="s">
        <v>355</v>
      </c>
      <c r="E128" s="129">
        <v>50075</v>
      </c>
      <c r="F128" s="129"/>
      <c r="G128" s="129">
        <v>1</v>
      </c>
      <c r="H128" s="129">
        <v>0</v>
      </c>
      <c r="I128" s="128" t="s">
        <v>356</v>
      </c>
      <c r="J128" s="130">
        <v>43831</v>
      </c>
      <c r="K128" s="129">
        <v>1</v>
      </c>
      <c r="L128" s="131">
        <v>1354</v>
      </c>
      <c r="M128" s="128"/>
      <c r="N128" s="128"/>
      <c r="O128" s="132">
        <v>0</v>
      </c>
      <c r="P128" s="130">
        <v>44083</v>
      </c>
      <c r="Q128" s="129"/>
      <c r="R128" s="129">
        <v>0</v>
      </c>
      <c r="S128" s="132"/>
      <c r="T128" s="128"/>
      <c r="U128" s="128"/>
      <c r="V128" s="128"/>
      <c r="W128" s="128"/>
      <c r="X128" s="128"/>
      <c r="Y128" s="128"/>
      <c r="Z128" s="128"/>
      <c r="AA128" s="128"/>
      <c r="AB128" s="128">
        <v>14</v>
      </c>
      <c r="AC128" s="128" t="s">
        <v>345</v>
      </c>
      <c r="AD128" s="128"/>
      <c r="AE128" s="128"/>
      <c r="AF128" s="128"/>
      <c r="AG128" s="128"/>
    </row>
    <row r="129" spans="1:33">
      <c r="A129" s="128">
        <v>6810</v>
      </c>
      <c r="B129" s="128" t="s">
        <v>131</v>
      </c>
      <c r="C129" s="128">
        <v>155</v>
      </c>
      <c r="D129" s="129" t="s">
        <v>349</v>
      </c>
      <c r="E129" s="129">
        <v>50007</v>
      </c>
      <c r="F129" s="129" t="s">
        <v>363</v>
      </c>
      <c r="G129" s="129">
        <v>1</v>
      </c>
      <c r="H129" s="129">
        <v>0</v>
      </c>
      <c r="I129" s="128" t="s">
        <v>365</v>
      </c>
      <c r="J129" s="130">
        <v>43831</v>
      </c>
      <c r="K129" s="129">
        <v>1</v>
      </c>
      <c r="L129" s="132">
        <v>199</v>
      </c>
      <c r="M129" s="128"/>
      <c r="N129" s="128"/>
      <c r="O129" s="132">
        <v>0</v>
      </c>
      <c r="P129" s="130">
        <v>43845</v>
      </c>
      <c r="Q129" s="129"/>
      <c r="R129" s="129">
        <v>0</v>
      </c>
      <c r="S129" s="132"/>
      <c r="T129" s="128"/>
      <c r="U129" s="128"/>
      <c r="V129" s="128"/>
      <c r="W129" s="128"/>
      <c r="X129" s="128"/>
      <c r="Y129" s="128"/>
      <c r="Z129" s="128"/>
      <c r="AA129" s="128"/>
      <c r="AB129" s="128">
        <v>19</v>
      </c>
      <c r="AC129" s="128" t="s">
        <v>346</v>
      </c>
      <c r="AD129" s="128"/>
      <c r="AE129" s="128"/>
      <c r="AF129" s="128"/>
      <c r="AG129" s="128"/>
    </row>
    <row r="130" spans="1:33">
      <c r="A130" s="128">
        <v>6810</v>
      </c>
      <c r="B130" s="128" t="s">
        <v>131</v>
      </c>
      <c r="C130" s="128">
        <v>199</v>
      </c>
      <c r="D130" s="129"/>
      <c r="E130" s="129">
        <v>50017</v>
      </c>
      <c r="F130" s="129" t="s">
        <v>373</v>
      </c>
      <c r="G130" s="129">
        <v>1</v>
      </c>
      <c r="H130" s="129">
        <v>0</v>
      </c>
      <c r="I130" s="128" t="s">
        <v>374</v>
      </c>
      <c r="J130" s="130">
        <v>43862</v>
      </c>
      <c r="K130" s="129">
        <v>2</v>
      </c>
      <c r="L130" s="132">
        <v>199</v>
      </c>
      <c r="M130" s="128"/>
      <c r="N130" s="128"/>
      <c r="O130" s="132">
        <v>0</v>
      </c>
      <c r="P130" s="130">
        <v>44027</v>
      </c>
      <c r="Q130" s="129"/>
      <c r="R130" s="129">
        <v>0</v>
      </c>
      <c r="S130" s="132"/>
      <c r="T130" s="128"/>
      <c r="U130" s="128"/>
      <c r="V130" s="128"/>
      <c r="W130" s="128"/>
      <c r="X130" s="128"/>
      <c r="Y130" s="128"/>
      <c r="Z130" s="128"/>
      <c r="AA130" s="128"/>
      <c r="AB130" s="128">
        <v>19</v>
      </c>
      <c r="AC130" s="128" t="s">
        <v>346</v>
      </c>
      <c r="AD130" s="128"/>
      <c r="AE130" s="128"/>
      <c r="AF130" s="128"/>
      <c r="AG130" s="128"/>
    </row>
    <row r="131" spans="1:33">
      <c r="A131" s="128">
        <v>6810</v>
      </c>
      <c r="B131" s="128" t="s">
        <v>131</v>
      </c>
      <c r="C131" s="128">
        <v>195</v>
      </c>
      <c r="D131" s="129"/>
      <c r="E131" s="129">
        <v>50014</v>
      </c>
      <c r="F131" s="129" t="s">
        <v>378</v>
      </c>
      <c r="G131" s="129">
        <v>1</v>
      </c>
      <c r="H131" s="129">
        <v>0</v>
      </c>
      <c r="I131" s="128" t="s">
        <v>374</v>
      </c>
      <c r="J131" s="130">
        <v>43891</v>
      </c>
      <c r="K131" s="129">
        <v>3</v>
      </c>
      <c r="L131" s="132">
        <v>199</v>
      </c>
      <c r="M131" s="128"/>
      <c r="N131" s="128"/>
      <c r="O131" s="132">
        <v>0</v>
      </c>
      <c r="P131" s="130">
        <v>44027</v>
      </c>
      <c r="Q131" s="129"/>
      <c r="R131" s="129">
        <v>0</v>
      </c>
      <c r="S131" s="132"/>
      <c r="T131" s="128"/>
      <c r="U131" s="128"/>
      <c r="V131" s="128"/>
      <c r="W131" s="128"/>
      <c r="X131" s="128"/>
      <c r="Y131" s="128"/>
      <c r="Z131" s="128"/>
      <c r="AA131" s="128"/>
      <c r="AB131" s="128">
        <v>19</v>
      </c>
      <c r="AC131" s="128" t="s">
        <v>346</v>
      </c>
      <c r="AD131" s="128"/>
      <c r="AE131" s="128"/>
      <c r="AF131" s="128"/>
      <c r="AG131" s="128"/>
    </row>
    <row r="132" spans="1:33">
      <c r="A132" s="128">
        <v>6810</v>
      </c>
      <c r="B132" s="128" t="s">
        <v>131</v>
      </c>
      <c r="C132" s="128">
        <v>194</v>
      </c>
      <c r="D132" s="129"/>
      <c r="E132" s="129">
        <v>50013</v>
      </c>
      <c r="F132" s="129" t="s">
        <v>381</v>
      </c>
      <c r="G132" s="129">
        <v>1</v>
      </c>
      <c r="H132" s="129">
        <v>0</v>
      </c>
      <c r="I132" s="128" t="s">
        <v>374</v>
      </c>
      <c r="J132" s="130">
        <v>43922</v>
      </c>
      <c r="K132" s="129">
        <v>4</v>
      </c>
      <c r="L132" s="132">
        <v>199</v>
      </c>
      <c r="M132" s="128"/>
      <c r="N132" s="128"/>
      <c r="O132" s="132">
        <v>0</v>
      </c>
      <c r="P132" s="130">
        <v>44027</v>
      </c>
      <c r="Q132" s="129"/>
      <c r="R132" s="129">
        <v>0</v>
      </c>
      <c r="S132" s="132"/>
      <c r="T132" s="128"/>
      <c r="U132" s="128"/>
      <c r="V132" s="128"/>
      <c r="W132" s="128"/>
      <c r="X132" s="128"/>
      <c r="Y132" s="128"/>
      <c r="Z132" s="128"/>
      <c r="AA132" s="128"/>
      <c r="AB132" s="128">
        <v>19</v>
      </c>
      <c r="AC132" s="128" t="s">
        <v>346</v>
      </c>
      <c r="AD132" s="128"/>
      <c r="AE132" s="128"/>
      <c r="AF132" s="128"/>
      <c r="AG132" s="128"/>
    </row>
    <row r="133" spans="1:33">
      <c r="A133" s="128">
        <v>6810</v>
      </c>
      <c r="B133" s="128" t="s">
        <v>131</v>
      </c>
      <c r="C133" s="128">
        <v>197</v>
      </c>
      <c r="D133" s="129"/>
      <c r="E133" s="129">
        <v>50016</v>
      </c>
      <c r="F133" s="129" t="s">
        <v>388</v>
      </c>
      <c r="G133" s="129">
        <v>1</v>
      </c>
      <c r="H133" s="129">
        <v>0</v>
      </c>
      <c r="I133" s="128" t="s">
        <v>374</v>
      </c>
      <c r="J133" s="130">
        <v>43952</v>
      </c>
      <c r="K133" s="129">
        <v>5</v>
      </c>
      <c r="L133" s="132">
        <v>199</v>
      </c>
      <c r="M133" s="128"/>
      <c r="N133" s="128"/>
      <c r="O133" s="132">
        <v>0</v>
      </c>
      <c r="P133" s="130">
        <v>44027</v>
      </c>
      <c r="Q133" s="129"/>
      <c r="R133" s="129">
        <v>0</v>
      </c>
      <c r="S133" s="132"/>
      <c r="T133" s="128"/>
      <c r="U133" s="128"/>
      <c r="V133" s="128"/>
      <c r="W133" s="128"/>
      <c r="X133" s="128"/>
      <c r="Y133" s="128"/>
      <c r="Z133" s="128"/>
      <c r="AA133" s="128"/>
      <c r="AB133" s="128">
        <v>19</v>
      </c>
      <c r="AC133" s="128" t="s">
        <v>346</v>
      </c>
      <c r="AD133" s="128"/>
      <c r="AE133" s="128"/>
      <c r="AF133" s="128"/>
      <c r="AG133" s="128"/>
    </row>
    <row r="134" spans="1:33">
      <c r="A134" s="128">
        <v>6810</v>
      </c>
      <c r="B134" s="128" t="s">
        <v>131</v>
      </c>
      <c r="C134" s="128">
        <v>196</v>
      </c>
      <c r="D134" s="129"/>
      <c r="E134" s="129">
        <v>50015</v>
      </c>
      <c r="F134" s="129" t="s">
        <v>391</v>
      </c>
      <c r="G134" s="129">
        <v>1</v>
      </c>
      <c r="H134" s="129">
        <v>0</v>
      </c>
      <c r="I134" s="128" t="s">
        <v>374</v>
      </c>
      <c r="J134" s="130">
        <v>43983</v>
      </c>
      <c r="K134" s="129">
        <v>6</v>
      </c>
      <c r="L134" s="132">
        <v>248</v>
      </c>
      <c r="M134" s="128"/>
      <c r="N134" s="128"/>
      <c r="O134" s="132">
        <v>0</v>
      </c>
      <c r="P134" s="130">
        <v>44027</v>
      </c>
      <c r="Q134" s="129"/>
      <c r="R134" s="129">
        <v>0</v>
      </c>
      <c r="S134" s="132"/>
      <c r="T134" s="128"/>
      <c r="U134" s="128"/>
      <c r="V134" s="128"/>
      <c r="W134" s="128"/>
      <c r="X134" s="128"/>
      <c r="Y134" s="128"/>
      <c r="Z134" s="128"/>
      <c r="AA134" s="128"/>
      <c r="AB134" s="128">
        <v>19</v>
      </c>
      <c r="AC134" s="128" t="s">
        <v>346</v>
      </c>
      <c r="AD134" s="128"/>
      <c r="AE134" s="128"/>
      <c r="AF134" s="128"/>
      <c r="AG134" s="128"/>
    </row>
    <row r="135" spans="1:33">
      <c r="A135" s="128">
        <v>6810</v>
      </c>
      <c r="B135" s="128" t="s">
        <v>131</v>
      </c>
      <c r="C135" s="128">
        <v>170</v>
      </c>
      <c r="D135" s="129" t="s">
        <v>396</v>
      </c>
      <c r="E135" s="129">
        <v>5</v>
      </c>
      <c r="F135" s="129"/>
      <c r="G135" s="129">
        <v>10</v>
      </c>
      <c r="H135" s="129">
        <v>0</v>
      </c>
      <c r="I135" s="128" t="s">
        <v>356</v>
      </c>
      <c r="J135" s="130">
        <v>43997</v>
      </c>
      <c r="K135" s="129">
        <v>6</v>
      </c>
      <c r="L135" s="131">
        <v>1378</v>
      </c>
      <c r="M135" s="128"/>
      <c r="N135" s="128"/>
      <c r="O135" s="132">
        <v>0</v>
      </c>
      <c r="P135" s="130">
        <v>44083</v>
      </c>
      <c r="Q135" s="129"/>
      <c r="R135" s="129">
        <v>0</v>
      </c>
      <c r="S135" s="132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</row>
    <row r="136" spans="1:33">
      <c r="A136" s="128">
        <v>6890</v>
      </c>
      <c r="B136" s="128" t="s">
        <v>133</v>
      </c>
      <c r="C136" s="128">
        <v>174</v>
      </c>
      <c r="D136" s="129"/>
      <c r="E136" s="129">
        <v>50009</v>
      </c>
      <c r="F136" s="129"/>
      <c r="G136" s="129">
        <v>1</v>
      </c>
      <c r="H136" s="129">
        <v>0</v>
      </c>
      <c r="I136" s="128" t="s">
        <v>379</v>
      </c>
      <c r="J136" s="130">
        <v>43913</v>
      </c>
      <c r="K136" s="129">
        <v>3</v>
      </c>
      <c r="L136" s="131">
        <v>1784.63</v>
      </c>
      <c r="M136" s="128"/>
      <c r="N136" s="128"/>
      <c r="O136" s="132">
        <v>0</v>
      </c>
      <c r="P136" s="130">
        <v>44027</v>
      </c>
      <c r="Q136" s="129"/>
      <c r="R136" s="129">
        <v>0</v>
      </c>
      <c r="S136" s="132"/>
      <c r="T136" s="128"/>
      <c r="U136" s="128"/>
      <c r="V136" s="128"/>
      <c r="W136" s="128"/>
      <c r="X136" s="128"/>
      <c r="Y136" s="128"/>
      <c r="Z136" s="128"/>
      <c r="AA136" s="128"/>
      <c r="AB136" s="128">
        <v>11</v>
      </c>
      <c r="AC136" s="128" t="s">
        <v>350</v>
      </c>
      <c r="AD136" s="128"/>
      <c r="AE136" s="128"/>
      <c r="AF136" s="128"/>
      <c r="AG136" s="128"/>
    </row>
    <row r="137" spans="1:33">
      <c r="A137" s="128">
        <v>6890</v>
      </c>
      <c r="B137" s="128" t="s">
        <v>133</v>
      </c>
      <c r="C137" s="128">
        <v>4</v>
      </c>
      <c r="D137" s="129"/>
      <c r="E137" s="129">
        <v>50004</v>
      </c>
      <c r="F137" s="129" t="s">
        <v>407</v>
      </c>
      <c r="G137" s="129">
        <v>1</v>
      </c>
      <c r="H137" s="129">
        <v>0</v>
      </c>
      <c r="I137" s="128" t="s">
        <v>408</v>
      </c>
      <c r="J137" s="130">
        <v>44114</v>
      </c>
      <c r="K137" s="129">
        <v>10</v>
      </c>
      <c r="L137" s="132">
        <v>52</v>
      </c>
      <c r="M137" s="128"/>
      <c r="N137" s="128"/>
      <c r="O137" s="132">
        <v>0</v>
      </c>
      <c r="P137" s="130">
        <v>43844</v>
      </c>
      <c r="Q137" s="129"/>
      <c r="R137" s="129">
        <v>0</v>
      </c>
      <c r="S137" s="132"/>
      <c r="T137" s="128"/>
      <c r="U137" s="128"/>
      <c r="V137" s="128"/>
      <c r="W137" s="128"/>
      <c r="X137" s="128"/>
      <c r="Y137" s="128"/>
      <c r="Z137" s="128"/>
      <c r="AA137" s="128"/>
      <c r="AB137" s="128">
        <v>3</v>
      </c>
      <c r="AC137" s="128" t="s">
        <v>341</v>
      </c>
      <c r="AD137" s="128"/>
      <c r="AE137" s="128"/>
      <c r="AF137" s="128"/>
      <c r="AG137" s="128"/>
    </row>
    <row r="138" spans="1:33">
      <c r="A138" s="128">
        <v>6900</v>
      </c>
      <c r="B138" s="128" t="s">
        <v>134</v>
      </c>
      <c r="C138" s="128">
        <v>172</v>
      </c>
      <c r="D138" s="129" t="s">
        <v>427</v>
      </c>
      <c r="E138" s="129">
        <v>7</v>
      </c>
      <c r="F138" s="129"/>
      <c r="G138" s="129">
        <v>10</v>
      </c>
      <c r="H138" s="129">
        <v>0</v>
      </c>
      <c r="I138" s="128" t="s">
        <v>356</v>
      </c>
      <c r="J138" s="130">
        <v>43913</v>
      </c>
      <c r="K138" s="129">
        <v>3</v>
      </c>
      <c r="L138" s="131">
        <v>1378</v>
      </c>
      <c r="M138" s="128"/>
      <c r="N138" s="128"/>
      <c r="O138" s="132">
        <v>0</v>
      </c>
      <c r="P138" s="130">
        <v>44083</v>
      </c>
      <c r="Q138" s="129"/>
      <c r="R138" s="129">
        <v>0</v>
      </c>
      <c r="S138" s="132"/>
      <c r="T138" s="128"/>
      <c r="U138" s="128"/>
      <c r="V138" s="128"/>
      <c r="W138" s="128"/>
      <c r="X138" s="128"/>
      <c r="Y138" s="128"/>
      <c r="Z138" s="128"/>
      <c r="AA138" s="128"/>
      <c r="AB138" s="128">
        <v>14</v>
      </c>
      <c r="AC138" s="128" t="s">
        <v>345</v>
      </c>
      <c r="AD138" s="128"/>
      <c r="AE138" s="128"/>
      <c r="AF138" s="128"/>
      <c r="AG138" s="128"/>
    </row>
    <row r="139" spans="1:33">
      <c r="A139" s="128">
        <v>6900</v>
      </c>
      <c r="B139" s="128" t="s">
        <v>134</v>
      </c>
      <c r="C139" s="128">
        <v>204</v>
      </c>
      <c r="D139" s="129"/>
      <c r="E139" s="129">
        <v>34</v>
      </c>
      <c r="F139" s="129"/>
      <c r="G139" s="129">
        <v>10</v>
      </c>
      <c r="H139" s="129">
        <v>0</v>
      </c>
      <c r="I139" s="128" t="s">
        <v>346</v>
      </c>
      <c r="J139" s="130">
        <v>44044</v>
      </c>
      <c r="K139" s="129">
        <v>8</v>
      </c>
      <c r="L139" s="132">
        <v>199</v>
      </c>
      <c r="M139" s="128"/>
      <c r="N139" s="128"/>
      <c r="O139" s="132">
        <v>0</v>
      </c>
      <c r="P139" s="130">
        <v>44232</v>
      </c>
      <c r="Q139" s="129"/>
      <c r="R139" s="129">
        <v>0</v>
      </c>
      <c r="S139" s="132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</row>
    <row r="140" spans="1:33">
      <c r="A140" s="128">
        <v>6900</v>
      </c>
      <c r="B140" s="128" t="s">
        <v>134</v>
      </c>
      <c r="C140" s="128">
        <v>208</v>
      </c>
      <c r="D140" s="129"/>
      <c r="E140" s="129">
        <v>38</v>
      </c>
      <c r="F140" s="129"/>
      <c r="G140" s="129">
        <v>10</v>
      </c>
      <c r="H140" s="129">
        <v>0</v>
      </c>
      <c r="I140" s="128" t="s">
        <v>346</v>
      </c>
      <c r="J140" s="130">
        <v>44104</v>
      </c>
      <c r="K140" s="129">
        <v>9</v>
      </c>
      <c r="L140" s="132">
        <v>199</v>
      </c>
      <c r="M140" s="128"/>
      <c r="N140" s="128"/>
      <c r="O140" s="132">
        <v>0</v>
      </c>
      <c r="P140" s="130">
        <v>44232</v>
      </c>
      <c r="Q140" s="129"/>
      <c r="R140" s="129">
        <v>0</v>
      </c>
      <c r="S140" s="132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</row>
    <row r="141" spans="1:33">
      <c r="A141" s="128">
        <v>6900</v>
      </c>
      <c r="B141" s="128" t="s">
        <v>134</v>
      </c>
      <c r="C141" s="128">
        <v>212</v>
      </c>
      <c r="D141" s="129"/>
      <c r="E141" s="129">
        <v>42</v>
      </c>
      <c r="F141" s="129"/>
      <c r="G141" s="129">
        <v>10</v>
      </c>
      <c r="H141" s="129">
        <v>0</v>
      </c>
      <c r="I141" s="128" t="s">
        <v>412</v>
      </c>
      <c r="J141" s="130">
        <v>44134</v>
      </c>
      <c r="K141" s="129">
        <v>10</v>
      </c>
      <c r="L141" s="131">
        <v>1378</v>
      </c>
      <c r="M141" s="128"/>
      <c r="N141" s="128"/>
      <c r="O141" s="132">
        <v>0</v>
      </c>
      <c r="P141" s="130">
        <v>44232</v>
      </c>
      <c r="Q141" s="129"/>
      <c r="R141" s="129">
        <v>0</v>
      </c>
      <c r="S141" s="132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</row>
    <row r="142" spans="1:33">
      <c r="A142" s="128">
        <v>6900</v>
      </c>
      <c r="B142" s="128" t="s">
        <v>134</v>
      </c>
      <c r="C142" s="128">
        <v>210</v>
      </c>
      <c r="D142" s="129"/>
      <c r="E142" s="129">
        <v>40</v>
      </c>
      <c r="F142" s="129"/>
      <c r="G142" s="129">
        <v>10</v>
      </c>
      <c r="H142" s="129">
        <v>0</v>
      </c>
      <c r="I142" s="128" t="s">
        <v>346</v>
      </c>
      <c r="J142" s="130">
        <v>44134</v>
      </c>
      <c r="K142" s="129">
        <v>10</v>
      </c>
      <c r="L142" s="132">
        <v>199</v>
      </c>
      <c r="M142" s="128"/>
      <c r="N142" s="128"/>
      <c r="O142" s="132">
        <v>0</v>
      </c>
      <c r="P142" s="130">
        <v>44232</v>
      </c>
      <c r="Q142" s="129"/>
      <c r="R142" s="129">
        <v>0</v>
      </c>
      <c r="S142" s="132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</row>
    <row r="143" spans="1:33">
      <c r="A143" s="128">
        <v>6900</v>
      </c>
      <c r="B143" s="128" t="s">
        <v>134</v>
      </c>
      <c r="C143" s="128">
        <v>217</v>
      </c>
      <c r="D143" s="129"/>
      <c r="E143" s="129">
        <v>47</v>
      </c>
      <c r="F143" s="129"/>
      <c r="G143" s="129">
        <v>10</v>
      </c>
      <c r="H143" s="129">
        <v>0</v>
      </c>
      <c r="I143" s="128" t="s">
        <v>346</v>
      </c>
      <c r="J143" s="130">
        <v>44136</v>
      </c>
      <c r="K143" s="129">
        <v>11</v>
      </c>
      <c r="L143" s="132">
        <v>199</v>
      </c>
      <c r="M143" s="128"/>
      <c r="N143" s="128"/>
      <c r="O143" s="132">
        <v>0</v>
      </c>
      <c r="P143" s="130">
        <v>44232</v>
      </c>
      <c r="Q143" s="129"/>
      <c r="R143" s="129">
        <v>0</v>
      </c>
      <c r="S143" s="132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</row>
    <row r="144" spans="1:33">
      <c r="A144" s="128">
        <v>6900</v>
      </c>
      <c r="B144" s="128" t="s">
        <v>134</v>
      </c>
      <c r="C144" s="128">
        <v>223</v>
      </c>
      <c r="D144" s="129"/>
      <c r="E144" s="129">
        <v>53</v>
      </c>
      <c r="F144" s="129"/>
      <c r="G144" s="129">
        <v>10</v>
      </c>
      <c r="H144" s="129">
        <v>0</v>
      </c>
      <c r="I144" s="128" t="s">
        <v>428</v>
      </c>
      <c r="J144" s="130">
        <v>44183</v>
      </c>
      <c r="K144" s="129">
        <v>12</v>
      </c>
      <c r="L144" s="132">
        <v>425</v>
      </c>
      <c r="M144" s="128"/>
      <c r="N144" s="128"/>
      <c r="O144" s="132">
        <v>0</v>
      </c>
      <c r="P144" s="130">
        <v>44232</v>
      </c>
      <c r="Q144" s="129"/>
      <c r="R144" s="129">
        <v>0</v>
      </c>
      <c r="S144" s="132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</row>
    <row r="145" spans="1:33">
      <c r="A145" s="128">
        <v>6940</v>
      </c>
      <c r="B145" s="128" t="s">
        <v>135</v>
      </c>
      <c r="C145" s="128">
        <v>219</v>
      </c>
      <c r="D145" s="129"/>
      <c r="E145" s="129">
        <v>49</v>
      </c>
      <c r="F145" s="129"/>
      <c r="G145" s="129">
        <v>10</v>
      </c>
      <c r="H145" s="129">
        <v>0</v>
      </c>
      <c r="I145" s="128" t="s">
        <v>420</v>
      </c>
      <c r="J145" s="130">
        <v>44155</v>
      </c>
      <c r="K145" s="129">
        <v>11</v>
      </c>
      <c r="L145" s="132">
        <v>77</v>
      </c>
      <c r="M145" s="128"/>
      <c r="N145" s="128"/>
      <c r="O145" s="132">
        <v>0</v>
      </c>
      <c r="P145" s="130">
        <v>44232</v>
      </c>
      <c r="Q145" s="129"/>
      <c r="R145" s="129">
        <v>0</v>
      </c>
      <c r="S145" s="132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</row>
    <row r="146" spans="1:33">
      <c r="A146" s="128">
        <v>7140</v>
      </c>
      <c r="B146" s="128" t="s">
        <v>137</v>
      </c>
      <c r="C146" s="128">
        <v>180</v>
      </c>
      <c r="D146" s="129"/>
      <c r="E146" s="129">
        <v>50012</v>
      </c>
      <c r="F146" s="129"/>
      <c r="G146" s="129">
        <v>1</v>
      </c>
      <c r="H146" s="129">
        <v>0</v>
      </c>
      <c r="I146" s="128" t="s">
        <v>376</v>
      </c>
      <c r="J146" s="130">
        <v>43874</v>
      </c>
      <c r="K146" s="129">
        <v>2</v>
      </c>
      <c r="L146" s="132">
        <v>80</v>
      </c>
      <c r="M146" s="128"/>
      <c r="N146" s="128"/>
      <c r="O146" s="132">
        <v>0</v>
      </c>
      <c r="P146" s="130">
        <v>44027</v>
      </c>
      <c r="Q146" s="129"/>
      <c r="R146" s="129">
        <v>0</v>
      </c>
      <c r="S146" s="132"/>
      <c r="T146" s="128"/>
      <c r="U146" s="128"/>
      <c r="V146" s="128"/>
      <c r="W146" s="128"/>
      <c r="X146" s="128"/>
      <c r="Y146" s="128"/>
      <c r="Z146" s="128"/>
      <c r="AA146" s="128"/>
      <c r="AB146" s="128">
        <v>3</v>
      </c>
      <c r="AC146" s="128" t="s">
        <v>341</v>
      </c>
      <c r="AD146" s="128"/>
      <c r="AE146" s="128"/>
      <c r="AF146" s="128"/>
      <c r="AG146" s="128"/>
    </row>
    <row r="147" spans="1:33">
      <c r="A147" s="128">
        <v>7140</v>
      </c>
      <c r="B147" s="128" t="s">
        <v>137</v>
      </c>
      <c r="C147" s="128">
        <v>59</v>
      </c>
      <c r="D147" s="129"/>
      <c r="E147" s="129">
        <v>50001</v>
      </c>
      <c r="F147" s="129" t="s">
        <v>409</v>
      </c>
      <c r="G147" s="129">
        <v>1</v>
      </c>
      <c r="H147" s="129">
        <v>0</v>
      </c>
      <c r="I147" s="128" t="s">
        <v>410</v>
      </c>
      <c r="J147" s="130">
        <v>44120</v>
      </c>
      <c r="K147" s="129">
        <v>10</v>
      </c>
      <c r="L147" s="132">
        <v>72</v>
      </c>
      <c r="M147" s="128"/>
      <c r="N147" s="128"/>
      <c r="O147" s="132">
        <v>0</v>
      </c>
      <c r="P147" s="130">
        <v>43844</v>
      </c>
      <c r="Q147" s="129"/>
      <c r="R147" s="129">
        <v>0</v>
      </c>
      <c r="S147" s="132"/>
      <c r="T147" s="128">
        <v>3</v>
      </c>
      <c r="U147" s="128" t="s">
        <v>354</v>
      </c>
      <c r="V147" s="128"/>
      <c r="W147" s="128"/>
      <c r="X147" s="128"/>
      <c r="Y147" s="128"/>
      <c r="Z147" s="128"/>
      <c r="AA147" s="128"/>
      <c r="AB147" s="128">
        <v>3</v>
      </c>
      <c r="AC147" s="128" t="s">
        <v>341</v>
      </c>
      <c r="AD147" s="128"/>
      <c r="AE147" s="128"/>
      <c r="AF147" s="128"/>
      <c r="AG147" s="128"/>
    </row>
    <row r="148" spans="1:33">
      <c r="A148" s="128">
        <v>7140</v>
      </c>
      <c r="B148" s="128" t="s">
        <v>137</v>
      </c>
      <c r="C148" s="128">
        <v>223</v>
      </c>
      <c r="D148" s="129"/>
      <c r="E148" s="129">
        <v>53</v>
      </c>
      <c r="F148" s="129"/>
      <c r="G148" s="129">
        <v>10</v>
      </c>
      <c r="H148" s="129">
        <v>0</v>
      </c>
      <c r="I148" s="128" t="s">
        <v>428</v>
      </c>
      <c r="J148" s="130">
        <v>44183</v>
      </c>
      <c r="K148" s="129">
        <v>12</v>
      </c>
      <c r="L148" s="131">
        <v>5424.38</v>
      </c>
      <c r="M148" s="128"/>
      <c r="N148" s="128"/>
      <c r="O148" s="132">
        <v>0</v>
      </c>
      <c r="P148" s="130">
        <v>44232</v>
      </c>
      <c r="Q148" s="129"/>
      <c r="R148" s="129">
        <v>0</v>
      </c>
      <c r="S148" s="132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</row>
    <row r="149" spans="1:33">
      <c r="A149" s="128">
        <v>7320</v>
      </c>
      <c r="B149" s="128" t="s">
        <v>138</v>
      </c>
      <c r="C149" s="128">
        <v>77</v>
      </c>
      <c r="D149" s="129"/>
      <c r="E149" s="129">
        <v>50003</v>
      </c>
      <c r="F149" s="129"/>
      <c r="G149" s="129">
        <v>1</v>
      </c>
      <c r="H149" s="129">
        <v>0</v>
      </c>
      <c r="I149" s="128" t="s">
        <v>402</v>
      </c>
      <c r="J149" s="130">
        <v>44074</v>
      </c>
      <c r="K149" s="129">
        <v>8</v>
      </c>
      <c r="L149" s="132">
        <v>927.74</v>
      </c>
      <c r="M149" s="128"/>
      <c r="N149" s="128"/>
      <c r="O149" s="132">
        <v>0</v>
      </c>
      <c r="P149" s="130">
        <v>43844</v>
      </c>
      <c r="Q149" s="129"/>
      <c r="R149" s="129">
        <v>0</v>
      </c>
      <c r="S149" s="132"/>
      <c r="T149" s="128">
        <v>1</v>
      </c>
      <c r="U149" s="128" t="s">
        <v>351</v>
      </c>
      <c r="V149" s="128"/>
      <c r="W149" s="128"/>
      <c r="X149" s="128"/>
      <c r="Y149" s="128"/>
      <c r="Z149" s="128"/>
      <c r="AA149" s="128"/>
      <c r="AB149" s="128">
        <v>4</v>
      </c>
      <c r="AC149" s="128" t="s">
        <v>352</v>
      </c>
      <c r="AD149" s="128"/>
      <c r="AE149" s="128"/>
      <c r="AF149" s="128"/>
      <c r="AG149" s="128"/>
    </row>
    <row r="150" spans="1:33">
      <c r="A150" s="128">
        <v>7320</v>
      </c>
      <c r="B150" s="128" t="s">
        <v>138</v>
      </c>
      <c r="C150" s="128">
        <v>76</v>
      </c>
      <c r="D150" s="129"/>
      <c r="E150" s="129">
        <v>50002</v>
      </c>
      <c r="F150" s="129" t="s">
        <v>406</v>
      </c>
      <c r="G150" s="129">
        <v>1</v>
      </c>
      <c r="H150" s="129">
        <v>0</v>
      </c>
      <c r="I150" s="128" t="s">
        <v>402</v>
      </c>
      <c r="J150" s="130">
        <v>44104</v>
      </c>
      <c r="K150" s="129">
        <v>9</v>
      </c>
      <c r="L150" s="131">
        <v>1882.15</v>
      </c>
      <c r="M150" s="128"/>
      <c r="N150" s="128"/>
      <c r="O150" s="132">
        <v>0</v>
      </c>
      <c r="P150" s="130">
        <v>43844</v>
      </c>
      <c r="Q150" s="129"/>
      <c r="R150" s="129">
        <v>0</v>
      </c>
      <c r="S150" s="132"/>
      <c r="T150" s="128">
        <v>1</v>
      </c>
      <c r="U150" s="128" t="s">
        <v>351</v>
      </c>
      <c r="V150" s="128"/>
      <c r="W150" s="128"/>
      <c r="X150" s="128"/>
      <c r="Y150" s="128"/>
      <c r="Z150" s="128"/>
      <c r="AA150" s="128"/>
      <c r="AB150" s="128">
        <v>4</v>
      </c>
      <c r="AC150" s="128" t="s">
        <v>352</v>
      </c>
      <c r="AD150" s="128"/>
      <c r="AE150" s="128"/>
      <c r="AF150" s="128"/>
      <c r="AG150" s="128"/>
    </row>
    <row r="151" spans="1:33">
      <c r="A151" s="128">
        <v>7400</v>
      </c>
      <c r="B151" s="128" t="s">
        <v>139</v>
      </c>
      <c r="C151" s="128">
        <v>175</v>
      </c>
      <c r="D151" s="129" t="s">
        <v>369</v>
      </c>
      <c r="E151" s="129">
        <v>50010</v>
      </c>
      <c r="F151" s="129"/>
      <c r="G151" s="129">
        <v>1</v>
      </c>
      <c r="H151" s="129">
        <v>0</v>
      </c>
      <c r="I151" s="128" t="s">
        <v>370</v>
      </c>
      <c r="J151" s="130">
        <v>43843</v>
      </c>
      <c r="K151" s="129">
        <v>1</v>
      </c>
      <c r="L151" s="131">
        <v>8000</v>
      </c>
      <c r="M151" s="128"/>
      <c r="N151" s="128"/>
      <c r="O151" s="132">
        <v>0</v>
      </c>
      <c r="P151" s="130">
        <v>44027</v>
      </c>
      <c r="Q151" s="129"/>
      <c r="R151" s="129">
        <v>0</v>
      </c>
      <c r="S151" s="132"/>
      <c r="T151" s="128"/>
      <c r="U151" s="128"/>
      <c r="V151" s="128"/>
      <c r="W151" s="128"/>
      <c r="X151" s="128"/>
      <c r="Y151" s="128"/>
      <c r="Z151" s="128"/>
      <c r="AA151" s="128"/>
      <c r="AB151" s="128">
        <v>10</v>
      </c>
      <c r="AC151" s="128" t="s">
        <v>348</v>
      </c>
      <c r="AD151" s="128"/>
      <c r="AE151" s="128"/>
      <c r="AF151" s="128"/>
      <c r="AG151" s="128"/>
    </row>
    <row r="152" spans="1:33">
      <c r="A152" s="128">
        <v>7750</v>
      </c>
      <c r="B152" s="128" t="s">
        <v>17</v>
      </c>
      <c r="C152" s="128">
        <v>164</v>
      </c>
      <c r="D152" s="129"/>
      <c r="E152" s="129">
        <v>1</v>
      </c>
      <c r="F152" s="129"/>
      <c r="G152" s="129">
        <v>10</v>
      </c>
      <c r="H152" s="129">
        <v>0</v>
      </c>
      <c r="I152" s="128" t="s">
        <v>375</v>
      </c>
      <c r="J152" s="130">
        <v>43872</v>
      </c>
      <c r="K152" s="129">
        <v>2</v>
      </c>
      <c r="L152" s="131">
        <v>1040</v>
      </c>
      <c r="M152" s="128"/>
      <c r="N152" s="128"/>
      <c r="O152" s="132">
        <v>0</v>
      </c>
      <c r="P152" s="130">
        <v>44083</v>
      </c>
      <c r="Q152" s="129"/>
      <c r="R152" s="129">
        <v>0</v>
      </c>
      <c r="S152" s="132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</row>
    <row r="153" spans="1:33">
      <c r="A153" s="128">
        <v>7750</v>
      </c>
      <c r="B153" s="128" t="s">
        <v>17</v>
      </c>
      <c r="C153" s="128">
        <v>165</v>
      </c>
      <c r="D153" s="129"/>
      <c r="E153" s="129">
        <v>2</v>
      </c>
      <c r="F153" s="129"/>
      <c r="G153" s="129">
        <v>10</v>
      </c>
      <c r="H153" s="129">
        <v>0</v>
      </c>
      <c r="I153" s="128" t="s">
        <v>394</v>
      </c>
      <c r="J153" s="130">
        <v>43991</v>
      </c>
      <c r="K153" s="129">
        <v>6</v>
      </c>
      <c r="L153" s="131">
        <v>1141</v>
      </c>
      <c r="M153" s="128"/>
      <c r="N153" s="128"/>
      <c r="O153" s="132">
        <v>0</v>
      </c>
      <c r="P153" s="130">
        <v>44083</v>
      </c>
      <c r="Q153" s="129"/>
      <c r="R153" s="129">
        <v>0</v>
      </c>
      <c r="S153" s="132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</row>
    <row r="154" spans="1:33">
      <c r="A154" s="128">
        <v>7755</v>
      </c>
      <c r="B154" s="128" t="s">
        <v>291</v>
      </c>
      <c r="C154" s="128">
        <v>224</v>
      </c>
      <c r="D154" s="129"/>
      <c r="E154" s="129">
        <v>54</v>
      </c>
      <c r="F154" s="129"/>
      <c r="G154" s="129">
        <v>10</v>
      </c>
      <c r="H154" s="129">
        <v>0</v>
      </c>
      <c r="I154" s="128" t="s">
        <v>435</v>
      </c>
      <c r="J154" s="130">
        <v>44099</v>
      </c>
      <c r="K154" s="129">
        <v>9</v>
      </c>
      <c r="L154" s="131">
        <v>9845</v>
      </c>
      <c r="M154" s="128"/>
      <c r="N154" s="128"/>
      <c r="O154" s="132">
        <v>0</v>
      </c>
      <c r="P154" s="130">
        <v>44257</v>
      </c>
      <c r="Q154" s="129"/>
      <c r="R154" s="129">
        <v>0</v>
      </c>
      <c r="S154" s="132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</row>
    <row r="155" spans="1:33">
      <c r="A155" s="128">
        <v>7755</v>
      </c>
      <c r="B155" s="128" t="s">
        <v>291</v>
      </c>
      <c r="C155" s="128">
        <v>211</v>
      </c>
      <c r="D155" s="129"/>
      <c r="E155" s="129">
        <v>41</v>
      </c>
      <c r="F155" s="129"/>
      <c r="G155" s="129">
        <v>10</v>
      </c>
      <c r="H155" s="129">
        <v>0</v>
      </c>
      <c r="I155" s="128" t="s">
        <v>416</v>
      </c>
      <c r="J155" s="130">
        <v>44134</v>
      </c>
      <c r="K155" s="129">
        <v>10</v>
      </c>
      <c r="L155" s="131">
        <v>3131.07</v>
      </c>
      <c r="M155" s="128"/>
      <c r="N155" s="128"/>
      <c r="O155" s="132">
        <v>0</v>
      </c>
      <c r="P155" s="130">
        <v>44257</v>
      </c>
      <c r="Q155" s="129"/>
      <c r="R155" s="129">
        <v>0</v>
      </c>
      <c r="S155" s="132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</row>
    <row r="156" spans="1:33">
      <c r="A156" s="128">
        <v>7770</v>
      </c>
      <c r="B156" s="128" t="s">
        <v>144</v>
      </c>
      <c r="C156" s="128">
        <v>187</v>
      </c>
      <c r="D156" s="129"/>
      <c r="E156" s="129">
        <v>20</v>
      </c>
      <c r="F156" s="129"/>
      <c r="G156" s="129">
        <v>5</v>
      </c>
      <c r="H156" s="129">
        <v>0</v>
      </c>
      <c r="I156" s="128" t="s">
        <v>361</v>
      </c>
      <c r="J156" s="130">
        <v>43864</v>
      </c>
      <c r="K156" s="129">
        <v>2</v>
      </c>
      <c r="L156" s="132">
        <v>21.5</v>
      </c>
      <c r="M156" s="128"/>
      <c r="N156" s="128"/>
      <c r="O156" s="132">
        <v>0</v>
      </c>
      <c r="P156" s="130">
        <v>44083</v>
      </c>
      <c r="Q156" s="129"/>
      <c r="R156" s="129">
        <v>0</v>
      </c>
      <c r="S156" s="132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</row>
    <row r="157" spans="1:33">
      <c r="A157" s="128">
        <v>7770</v>
      </c>
      <c r="B157" s="128" t="s">
        <v>144</v>
      </c>
      <c r="C157" s="128">
        <v>185</v>
      </c>
      <c r="D157" s="129"/>
      <c r="E157" s="129">
        <v>21</v>
      </c>
      <c r="F157" s="129"/>
      <c r="G157" s="129">
        <v>5</v>
      </c>
      <c r="H157" s="129">
        <v>0</v>
      </c>
      <c r="I157" s="128" t="s">
        <v>377</v>
      </c>
      <c r="J157" s="130">
        <v>43891</v>
      </c>
      <c r="K157" s="129">
        <v>3</v>
      </c>
      <c r="L157" s="132">
        <v>12.5</v>
      </c>
      <c r="M157" s="128"/>
      <c r="N157" s="128"/>
      <c r="O157" s="132">
        <v>0</v>
      </c>
      <c r="P157" s="130">
        <v>44083</v>
      </c>
      <c r="Q157" s="129"/>
      <c r="R157" s="129">
        <v>0</v>
      </c>
      <c r="S157" s="132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</row>
    <row r="158" spans="1:33">
      <c r="A158" s="128">
        <v>7770</v>
      </c>
      <c r="B158" s="128" t="s">
        <v>144</v>
      </c>
      <c r="C158" s="128">
        <v>189</v>
      </c>
      <c r="D158" s="129"/>
      <c r="E158" s="129">
        <v>22</v>
      </c>
      <c r="F158" s="129"/>
      <c r="G158" s="129">
        <v>5</v>
      </c>
      <c r="H158" s="129">
        <v>0</v>
      </c>
      <c r="I158" s="128" t="s">
        <v>380</v>
      </c>
      <c r="J158" s="130">
        <v>43922</v>
      </c>
      <c r="K158" s="129">
        <v>4</v>
      </c>
      <c r="L158" s="132">
        <v>8.5</v>
      </c>
      <c r="M158" s="128"/>
      <c r="N158" s="128"/>
      <c r="O158" s="132">
        <v>0</v>
      </c>
      <c r="P158" s="130">
        <v>44083</v>
      </c>
      <c r="Q158" s="129"/>
      <c r="R158" s="129">
        <v>0</v>
      </c>
      <c r="S158" s="132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</row>
    <row r="159" spans="1:33">
      <c r="A159" s="128">
        <v>7770</v>
      </c>
      <c r="B159" s="128" t="s">
        <v>144</v>
      </c>
      <c r="C159" s="128">
        <v>186</v>
      </c>
      <c r="D159" s="129"/>
      <c r="E159" s="129">
        <v>23</v>
      </c>
      <c r="F159" s="129"/>
      <c r="G159" s="129">
        <v>5</v>
      </c>
      <c r="H159" s="129">
        <v>0</v>
      </c>
      <c r="I159" s="128" t="s">
        <v>389</v>
      </c>
      <c r="J159" s="130">
        <v>43955</v>
      </c>
      <c r="K159" s="129">
        <v>5</v>
      </c>
      <c r="L159" s="132">
        <v>9</v>
      </c>
      <c r="M159" s="128"/>
      <c r="N159" s="128"/>
      <c r="O159" s="132">
        <v>0</v>
      </c>
      <c r="P159" s="130">
        <v>44083</v>
      </c>
      <c r="Q159" s="129"/>
      <c r="R159" s="129">
        <v>0</v>
      </c>
      <c r="S159" s="132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</row>
    <row r="160" spans="1:33">
      <c r="A160" s="128">
        <v>7770</v>
      </c>
      <c r="B160" s="128" t="s">
        <v>144</v>
      </c>
      <c r="C160" s="128">
        <v>184</v>
      </c>
      <c r="D160" s="129"/>
      <c r="E160" s="129">
        <v>28</v>
      </c>
      <c r="F160" s="129"/>
      <c r="G160" s="129">
        <v>5</v>
      </c>
      <c r="H160" s="129">
        <v>0</v>
      </c>
      <c r="I160" s="128" t="s">
        <v>392</v>
      </c>
      <c r="J160" s="130">
        <v>43984</v>
      </c>
      <c r="K160" s="129">
        <v>6</v>
      </c>
      <c r="L160" s="132">
        <v>2</v>
      </c>
      <c r="M160" s="128"/>
      <c r="N160" s="128"/>
      <c r="O160" s="132">
        <v>0</v>
      </c>
      <c r="P160" s="130">
        <v>44083</v>
      </c>
      <c r="Q160" s="129"/>
      <c r="R160" s="129">
        <v>0</v>
      </c>
      <c r="S160" s="132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</row>
    <row r="161" spans="1:33">
      <c r="A161" s="128">
        <v>7770</v>
      </c>
      <c r="B161" s="128" t="s">
        <v>144</v>
      </c>
      <c r="C161" s="128">
        <v>203</v>
      </c>
      <c r="D161" s="129"/>
      <c r="E161" s="129">
        <v>33</v>
      </c>
      <c r="F161" s="129"/>
      <c r="G161" s="129">
        <v>10</v>
      </c>
      <c r="H161" s="129">
        <v>0</v>
      </c>
      <c r="I161" s="128" t="s">
        <v>400</v>
      </c>
      <c r="J161" s="130">
        <v>44013</v>
      </c>
      <c r="K161" s="129">
        <v>7</v>
      </c>
      <c r="L161" s="132">
        <v>-2</v>
      </c>
      <c r="M161" s="128"/>
      <c r="N161" s="128"/>
      <c r="O161" s="132">
        <v>0</v>
      </c>
      <c r="P161" s="130">
        <v>44232</v>
      </c>
      <c r="Q161" s="129"/>
      <c r="R161" s="129">
        <v>0</v>
      </c>
      <c r="S161" s="132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</row>
    <row r="162" spans="1:33">
      <c r="A162" s="128">
        <v>7770</v>
      </c>
      <c r="B162" s="128" t="s">
        <v>144</v>
      </c>
      <c r="C162" s="128">
        <v>203</v>
      </c>
      <c r="D162" s="129"/>
      <c r="E162" s="129">
        <v>33</v>
      </c>
      <c r="F162" s="129"/>
      <c r="G162" s="129">
        <v>10</v>
      </c>
      <c r="H162" s="129">
        <v>0</v>
      </c>
      <c r="I162" s="128" t="s">
        <v>399</v>
      </c>
      <c r="J162" s="130">
        <v>44013</v>
      </c>
      <c r="K162" s="129">
        <v>7</v>
      </c>
      <c r="L162" s="132">
        <v>17</v>
      </c>
      <c r="M162" s="128"/>
      <c r="N162" s="128"/>
      <c r="O162" s="132">
        <v>0</v>
      </c>
      <c r="P162" s="130">
        <v>44232</v>
      </c>
      <c r="Q162" s="129"/>
      <c r="R162" s="129">
        <v>0</v>
      </c>
      <c r="S162" s="132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</row>
    <row r="163" spans="1:33">
      <c r="A163" s="128">
        <v>7770</v>
      </c>
      <c r="B163" s="128" t="s">
        <v>144</v>
      </c>
      <c r="C163" s="128">
        <v>205</v>
      </c>
      <c r="D163" s="129"/>
      <c r="E163" s="129">
        <v>35</v>
      </c>
      <c r="F163" s="129"/>
      <c r="G163" s="129">
        <v>10</v>
      </c>
      <c r="H163" s="129">
        <v>0</v>
      </c>
      <c r="I163" s="128" t="s">
        <v>401</v>
      </c>
      <c r="J163" s="130">
        <v>44074</v>
      </c>
      <c r="K163" s="129">
        <v>8</v>
      </c>
      <c r="L163" s="132">
        <v>6</v>
      </c>
      <c r="M163" s="128"/>
      <c r="N163" s="128"/>
      <c r="O163" s="132">
        <v>0</v>
      </c>
      <c r="P163" s="130">
        <v>44232</v>
      </c>
      <c r="Q163" s="129"/>
      <c r="R163" s="129">
        <v>0</v>
      </c>
      <c r="S163" s="132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</row>
    <row r="164" spans="1:33">
      <c r="A164" s="128">
        <v>7770</v>
      </c>
      <c r="B164" s="128" t="s">
        <v>144</v>
      </c>
      <c r="C164" s="128">
        <v>209</v>
      </c>
      <c r="D164" s="129"/>
      <c r="E164" s="129">
        <v>39</v>
      </c>
      <c r="F164" s="129"/>
      <c r="G164" s="129">
        <v>10</v>
      </c>
      <c r="H164" s="129">
        <v>0</v>
      </c>
      <c r="I164" s="128" t="s">
        <v>405</v>
      </c>
      <c r="J164" s="130">
        <v>44104</v>
      </c>
      <c r="K164" s="129">
        <v>9</v>
      </c>
      <c r="L164" s="132">
        <v>4.5</v>
      </c>
      <c r="M164" s="128"/>
      <c r="N164" s="128"/>
      <c r="O164" s="132">
        <v>0</v>
      </c>
      <c r="P164" s="130">
        <v>44232</v>
      </c>
      <c r="Q164" s="129"/>
      <c r="R164" s="129">
        <v>0</v>
      </c>
      <c r="S164" s="132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</row>
    <row r="165" spans="1:33">
      <c r="A165" s="128">
        <v>7770</v>
      </c>
      <c r="B165" s="128" t="s">
        <v>144</v>
      </c>
      <c r="C165" s="128">
        <v>216</v>
      </c>
      <c r="D165" s="129"/>
      <c r="E165" s="129">
        <v>46</v>
      </c>
      <c r="F165" s="129"/>
      <c r="G165" s="129">
        <v>10</v>
      </c>
      <c r="H165" s="129">
        <v>0</v>
      </c>
      <c r="I165" s="128" t="s">
        <v>413</v>
      </c>
      <c r="J165" s="130">
        <v>44134</v>
      </c>
      <c r="K165" s="129">
        <v>10</v>
      </c>
      <c r="L165" s="132">
        <v>7.5</v>
      </c>
      <c r="M165" s="128"/>
      <c r="N165" s="128"/>
      <c r="O165" s="132">
        <v>0</v>
      </c>
      <c r="P165" s="130">
        <v>44232</v>
      </c>
      <c r="Q165" s="129"/>
      <c r="R165" s="129">
        <v>0</v>
      </c>
      <c r="S165" s="132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</row>
    <row r="166" spans="1:33">
      <c r="A166" s="128">
        <v>7770</v>
      </c>
      <c r="B166" s="128" t="s">
        <v>144</v>
      </c>
      <c r="C166" s="128">
        <v>222</v>
      </c>
      <c r="D166" s="129"/>
      <c r="E166" s="129">
        <v>52</v>
      </c>
      <c r="F166" s="129"/>
      <c r="G166" s="129">
        <v>10</v>
      </c>
      <c r="H166" s="129">
        <v>0</v>
      </c>
      <c r="I166" s="128" t="s">
        <v>417</v>
      </c>
      <c r="J166" s="130">
        <v>44137</v>
      </c>
      <c r="K166" s="129">
        <v>11</v>
      </c>
      <c r="L166" s="132">
        <v>7.5</v>
      </c>
      <c r="M166" s="128"/>
      <c r="N166" s="128"/>
      <c r="O166" s="132">
        <v>0</v>
      </c>
      <c r="P166" s="130">
        <v>44232</v>
      </c>
      <c r="Q166" s="129"/>
      <c r="R166" s="129">
        <v>0</v>
      </c>
      <c r="S166" s="132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</row>
    <row r="167" spans="1:33">
      <c r="A167" s="128">
        <v>7770</v>
      </c>
      <c r="B167" s="128" t="s">
        <v>144</v>
      </c>
      <c r="C167" s="128">
        <v>202</v>
      </c>
      <c r="D167" s="129"/>
      <c r="E167" s="129">
        <v>32</v>
      </c>
      <c r="F167" s="129"/>
      <c r="G167" s="129">
        <v>10</v>
      </c>
      <c r="H167" s="129">
        <v>0</v>
      </c>
      <c r="I167" s="128" t="s">
        <v>424</v>
      </c>
      <c r="J167" s="130">
        <v>44196</v>
      </c>
      <c r="K167" s="129">
        <v>12</v>
      </c>
      <c r="L167" s="132">
        <v>14.5</v>
      </c>
      <c r="M167" s="128"/>
      <c r="N167" s="128"/>
      <c r="O167" s="132">
        <v>0</v>
      </c>
      <c r="P167" s="130">
        <v>44232</v>
      </c>
      <c r="Q167" s="129"/>
      <c r="R167" s="129">
        <v>0</v>
      </c>
      <c r="S167" s="132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</row>
    <row r="168" spans="1:33" ht="28.8">
      <c r="A168" s="128">
        <v>7790</v>
      </c>
      <c r="B168" s="128" t="s">
        <v>145</v>
      </c>
      <c r="C168" s="128">
        <v>190</v>
      </c>
      <c r="D168" s="129"/>
      <c r="E168" s="129">
        <v>12</v>
      </c>
      <c r="F168" s="129" t="s">
        <v>386</v>
      </c>
      <c r="G168" s="129">
        <v>10</v>
      </c>
      <c r="H168" s="129">
        <v>0</v>
      </c>
      <c r="I168" s="128" t="s">
        <v>387</v>
      </c>
      <c r="J168" s="130">
        <v>43951</v>
      </c>
      <c r="K168" s="129">
        <v>4</v>
      </c>
      <c r="L168" s="132">
        <v>56.8</v>
      </c>
      <c r="M168" s="128"/>
      <c r="N168" s="128"/>
      <c r="O168" s="132">
        <v>0</v>
      </c>
      <c r="P168" s="130">
        <v>44083</v>
      </c>
      <c r="Q168" s="129"/>
      <c r="R168" s="129">
        <v>0</v>
      </c>
      <c r="S168" s="132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</row>
    <row r="169" spans="1:33">
      <c r="A169" s="128">
        <v>8050</v>
      </c>
      <c r="B169" s="128" t="s">
        <v>146</v>
      </c>
      <c r="C169" s="128">
        <v>202</v>
      </c>
      <c r="D169" s="129"/>
      <c r="E169" s="129">
        <v>32</v>
      </c>
      <c r="F169" s="129"/>
      <c r="G169" s="129">
        <v>10</v>
      </c>
      <c r="H169" s="129">
        <v>0</v>
      </c>
      <c r="I169" s="128" t="s">
        <v>425</v>
      </c>
      <c r="J169" s="130">
        <v>44196</v>
      </c>
      <c r="K169" s="129">
        <v>12</v>
      </c>
      <c r="L169" s="132">
        <v>-20.41</v>
      </c>
      <c r="M169" s="128"/>
      <c r="N169" s="128"/>
      <c r="O169" s="132">
        <v>0</v>
      </c>
      <c r="P169" s="130">
        <v>44232</v>
      </c>
      <c r="Q169" s="129"/>
      <c r="R169" s="129">
        <v>0</v>
      </c>
      <c r="S169" s="132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</row>
  </sheetData>
  <mergeCells count="6"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8941C-3334-4BCE-AD51-E324A0F05101}">
  <dimension ref="A1:E17"/>
  <sheetViews>
    <sheetView workbookViewId="0">
      <selection activeCell="C34" sqref="C34"/>
    </sheetView>
  </sheetViews>
  <sheetFormatPr baseColWidth="10" defaultRowHeight="14.4"/>
  <cols>
    <col min="1" max="1" width="14.6640625" style="1" customWidth="1"/>
    <col min="2" max="2" width="34" customWidth="1"/>
    <col min="3" max="3" width="41" bestFit="1" customWidth="1"/>
    <col min="4" max="4" width="42.88671875" bestFit="1" customWidth="1"/>
    <col min="5" max="5" width="20.33203125" bestFit="1" customWidth="1"/>
  </cols>
  <sheetData>
    <row r="1" spans="1:5">
      <c r="A1" t="s">
        <v>178</v>
      </c>
    </row>
    <row r="2" spans="1:5">
      <c r="B2" s="1"/>
    </row>
    <row r="3" spans="1:5" ht="15" thickBot="1">
      <c r="B3" s="1"/>
      <c r="C3" s="76" t="s">
        <v>151</v>
      </c>
      <c r="D3" s="76" t="s">
        <v>152</v>
      </c>
      <c r="E3" s="76" t="s">
        <v>153</v>
      </c>
    </row>
    <row r="4" spans="1:5" s="1" customFormat="1" ht="15" thickBot="1">
      <c r="B4" s="1" t="s">
        <v>164</v>
      </c>
      <c r="C4" s="145" t="s">
        <v>154</v>
      </c>
      <c r="D4" s="146"/>
      <c r="E4" s="75" t="s">
        <v>155</v>
      </c>
    </row>
    <row r="5" spans="1:5" ht="15" thickBot="1">
      <c r="B5" s="1" t="s">
        <v>157</v>
      </c>
      <c r="C5" s="77" t="s">
        <v>165</v>
      </c>
      <c r="D5" s="77" t="s">
        <v>166</v>
      </c>
      <c r="E5" s="77" t="s">
        <v>156</v>
      </c>
    </row>
    <row r="6" spans="1:5">
      <c r="B6" s="78" t="s">
        <v>158</v>
      </c>
      <c r="C6" s="76" t="s">
        <v>159</v>
      </c>
      <c r="D6" s="76" t="s">
        <v>159</v>
      </c>
      <c r="E6" s="79" t="s">
        <v>160</v>
      </c>
    </row>
    <row r="7" spans="1:5">
      <c r="B7" s="78" t="s">
        <v>161</v>
      </c>
      <c r="C7" s="76" t="s">
        <v>162</v>
      </c>
      <c r="D7" s="76" t="s">
        <v>163</v>
      </c>
      <c r="E7" s="79" t="s">
        <v>163</v>
      </c>
    </row>
    <row r="8" spans="1:5">
      <c r="B8" s="78" t="s">
        <v>167</v>
      </c>
      <c r="C8" s="79" t="s">
        <v>162</v>
      </c>
      <c r="D8" s="79" t="s">
        <v>163</v>
      </c>
      <c r="E8" s="79" t="s">
        <v>163</v>
      </c>
    </row>
    <row r="9" spans="1:5">
      <c r="B9" s="78" t="s">
        <v>168</v>
      </c>
      <c r="C9" s="79" t="s">
        <v>162</v>
      </c>
      <c r="D9" s="79" t="s">
        <v>169</v>
      </c>
      <c r="E9" s="79" t="s">
        <v>170</v>
      </c>
    </row>
    <row r="10" spans="1:5">
      <c r="B10" s="1"/>
      <c r="D10" s="79" t="s">
        <v>174</v>
      </c>
    </row>
    <row r="11" spans="1:5">
      <c r="B11" s="1"/>
    </row>
    <row r="12" spans="1:5">
      <c r="B12" s="80" t="s">
        <v>173</v>
      </c>
      <c r="C12" s="81" t="s">
        <v>171</v>
      </c>
      <c r="D12" s="81" t="s">
        <v>172</v>
      </c>
    </row>
    <row r="14" spans="1:5">
      <c r="A14" s="1" t="s">
        <v>175</v>
      </c>
    </row>
    <row r="16" spans="1:5">
      <c r="A16" s="1" t="s">
        <v>176</v>
      </c>
    </row>
    <row r="17" spans="2:2">
      <c r="B17" t="s">
        <v>177</v>
      </c>
    </row>
  </sheetData>
  <mergeCells count="1">
    <mergeCell ref="C4:D4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55ad94-50af-4133-a31b-832c4e0c4c5a">FNF1-361010355-152613</_dlc_DocId>
    <_dlc_DocIdUrl xmlns="2055ad94-50af-4133-a31b-832c4e0c4c5a">
      <Url>https://forumfornaturogfriluftsliv.sharepoint.com/sites/FNF/_layouts/15/DocIdRedir.aspx?ID=FNF1-361010355-152613</Url>
      <Description>FNF1-361010355-152613</Description>
    </_dlc_DocIdUrl>
    <TaxCatchAll xmlns="2055ad94-50af-4133-a31b-832c4e0c4c5a">
      <Value>7</Value>
    </TaxCatchAll>
    <g68ef580ab2c498780d8764bcc08f333 xmlns="83124a1a-d352-4d27-a8c2-726b0565ab17">
      <Terms xmlns="http://schemas.microsoft.com/office/infopath/2007/PartnerControls"/>
    </g68ef580ab2c498780d8764bcc08f333>
    <dato xmlns="83124a1a-d352-4d27-a8c2-726b0565ab17" xsi:nil="true"/>
    <Person xmlns="83124a1a-d352-4d27-a8c2-726b0565ab17">
      <UserInfo>
        <DisplayName/>
        <AccountId xsi:nil="true"/>
        <AccountType/>
      </UserInfo>
    </Person>
    <_Flow_SignoffStatus xmlns="83124a1a-d352-4d27-a8c2-726b0565ab17" xsi:nil="true"/>
    <Test xmlns="83124a1a-d352-4d27-a8c2-726b0565ab17" xsi:nil="true"/>
    <a471e983601a4d7f93eef974a8632434 xmlns="83124a1a-d352-4d27-a8c2-726b0565ab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Akershus</TermName>
          <TermId xmlns="http://schemas.microsoft.com/office/infopath/2007/PartnerControls">205c4b50-c02e-43c6-b265-2041bc698aa7</TermId>
        </TermInfo>
      </Terms>
    </a471e983601a4d7f93eef974a8632434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40BF6F3C31F14489575A18DAE52F6A" ma:contentTypeVersion="31" ma:contentTypeDescription="Opprett et nytt dokument." ma:contentTypeScope="" ma:versionID="e2f1fe1fe7bf974204ac0ab8da6012c7">
  <xsd:schema xmlns:xsd="http://www.w3.org/2001/XMLSchema" xmlns:xs="http://www.w3.org/2001/XMLSchema" xmlns:p="http://schemas.microsoft.com/office/2006/metadata/properties" xmlns:ns2="2055ad94-50af-4133-a31b-832c4e0c4c5a" xmlns:ns3="83124a1a-d352-4d27-a8c2-726b0565ab17" targetNamespace="http://schemas.microsoft.com/office/2006/metadata/properties" ma:root="true" ma:fieldsID="f1791371708513da50ced3c871ecd96d" ns2:_="" ns3:_="">
    <xsd:import namespace="2055ad94-50af-4133-a31b-832c4e0c4c5a"/>
    <xsd:import namespace="83124a1a-d352-4d27-a8c2-726b0565ab1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471e983601a4d7f93eef974a8632434" minOccurs="0"/>
                <xsd:element ref="ns2:TaxCatchAll" minOccurs="0"/>
                <xsd:element ref="ns3:g68ef580ab2c498780d8764bcc08f333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Test" minOccurs="0"/>
                <xsd:element ref="ns3:dato" minOccurs="0"/>
                <xsd:element ref="ns3:Person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5ad94-50af-4133-a31b-832c4e0c4c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Fast ID" ma:description="Behold IDen ved tillegging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13644370-30af-4197-809b-5672344cdffc}" ma:internalName="TaxCatchAll" ma:showField="CatchAllData" ma:web="2055ad94-50af-4133-a31b-832c4e0c4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24a1a-d352-4d27-a8c2-726b0565ab17" elementFormDefault="qualified">
    <xsd:import namespace="http://schemas.microsoft.com/office/2006/documentManagement/types"/>
    <xsd:import namespace="http://schemas.microsoft.com/office/infopath/2007/PartnerControls"/>
    <xsd:element name="a471e983601a4d7f93eef974a8632434" ma:index="12" nillable="true" ma:taxonomy="true" ma:internalName="a471e983601a4d7f93eef974a8632434" ma:taxonomyFieldName="Fylke" ma:displayName="Fylke" ma:indexed="true" ma:default="" ma:fieldId="{a471e983-601a-4d7f-93ee-f974a8632434}" ma:sspId="4869988f-d5be-4a56-ac29-b19f3a61c156" ma:termSetId="bed84ec0-3119-43a0-9d19-91ae2792b4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68ef580ab2c498780d8764bcc08f333" ma:index="15" nillable="true" ma:taxonomy="true" ma:internalName="g68ef580ab2c498780d8764bcc08f333" ma:taxonomyFieldName="Tema" ma:displayName="Tema" ma:default="" ma:fieldId="{068ef580-ab2c-4987-80d8-764bcc08f333}" ma:taxonomyMulti="true" ma:sspId="4869988f-d5be-4a56-ac29-b19f3a61c156" ma:termSetId="5064a339-790e-46a4-a1c2-e7c31f9074a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Test" ma:index="27" nillable="true" ma:displayName="Test" ma:description="Tester dette" ma:format="Dropdown" ma:internalName="Test">
      <xsd:simpleType>
        <xsd:restriction base="dms:Text">
          <xsd:maxLength value="255"/>
        </xsd:restriction>
      </xsd:simpleType>
    </xsd:element>
    <xsd:element name="dato" ma:index="28" nillable="true" ma:displayName="dato" ma:format="DateTime" ma:internalName="dato">
      <xsd:simpleType>
        <xsd:restriction base="dms:DateTime"/>
      </xsd:simpleType>
    </xsd:element>
    <xsd:element name="Person" ma:index="29" nillable="true" ma:displayName="Person" ma:list="UserInfo" ma:SharePointGroup="0" ma:internalName="Pers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30" nillable="true" ma:displayName="Godkjenningsstatus" ma:internalName="Godkjenningsstatus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 ma:index="25" ma:displayName="Kommentarer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B735F-6133-4A23-A697-E4F566041EC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49A61D-94BB-4CA5-AF06-C8C39AEDBF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E73AD-210E-479F-B72F-D25D409E31F7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1f97d375-2959-4d9a-ac19-34e959e39d78"/>
    <ds:schemaRef ds:uri="2055ad94-50af-4133-a31b-832c4e0c4c5a"/>
    <ds:schemaRef ds:uri="http://schemas.openxmlformats.org/package/2006/metadata/core-properties"/>
    <ds:schemaRef ds:uri="http://www.w3.org/XML/1998/namespace"/>
    <ds:schemaRef ds:uri="83124a1a-d352-4d27-a8c2-726b0565ab17"/>
  </ds:schemaRefs>
</ds:datastoreItem>
</file>

<file path=customXml/itemProps4.xml><?xml version="1.0" encoding="utf-8"?>
<ds:datastoreItem xmlns:ds="http://schemas.openxmlformats.org/officeDocument/2006/customXml" ds:itemID="{60B33F1F-4917-4FAB-94C7-8C6C3BCDD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55ad94-50af-4133-a31b-832c4e0c4c5a"/>
    <ds:schemaRef ds:uri="83124a1a-d352-4d27-a8c2-726b0565a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7</vt:i4>
      </vt:variant>
    </vt:vector>
  </HeadingPairs>
  <TitlesOfParts>
    <vt:vector size="15" baseType="lpstr">
      <vt:lpstr>Førsteside</vt:lpstr>
      <vt:lpstr>Resultatregnskap</vt:lpstr>
      <vt:lpstr>Balanse</vt:lpstr>
      <vt:lpstr>Noter</vt:lpstr>
      <vt:lpstr>Alternative noter</vt:lpstr>
      <vt:lpstr>Kontoplan</vt:lpstr>
      <vt:lpstr>Rådata</vt:lpstr>
      <vt:lpstr>Godkjenningsløp Traveltext</vt:lpstr>
      <vt:lpstr>EIENDELER_IÅR</vt:lpstr>
      <vt:lpstr>EKogGJELD_IÅR</vt:lpstr>
      <vt:lpstr>Orgnavn</vt:lpstr>
      <vt:lpstr>Orgnr</vt:lpstr>
      <vt:lpstr>Regnskapsår</vt:lpstr>
      <vt:lpstr>Balanse!Utskriftsområde</vt:lpstr>
      <vt:lpstr>Resultatregnskap!Utskriftsområde</vt:lpstr>
    </vt:vector>
  </TitlesOfParts>
  <Company>Friluftslivets Fellesorganisasjon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Benny Lilleås</dc:creator>
  <cp:lastModifiedBy>Morten Aas</cp:lastModifiedBy>
  <cp:revision/>
  <cp:lastPrinted>2018-11-20T16:30:06Z</cp:lastPrinted>
  <dcterms:created xsi:type="dcterms:W3CDTF">2015-11-24T10:15:48Z</dcterms:created>
  <dcterms:modified xsi:type="dcterms:W3CDTF">2021-03-02T16:51:51Z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0x010100DE40BF6F3C31F14489575A18DAE52F6A</vt:lpwstr>
  </property>
  <property fmtid="{D5CDD505-2E9C-101B-9397-08002B2CF9AE}" pid="3" name="Tema">
    <vt:lpwstr/>
  </property>
  <property fmtid="{D5CDD505-2E9C-101B-9397-08002B2CF9AE}" pid="4" name="_dlc_DocIdItemGuid">
    <vt:lpwstr>e85a9388-210c-4232-8758-8bf81dc126a3</vt:lpwstr>
  </property>
  <property fmtid="{D5CDD505-2E9C-101B-9397-08002B2CF9AE}" pid="5" name="Fylke">
    <vt:lpwstr>7;#Akershus|205c4b50-c02e-43c6-b265-2041bc698aa7</vt:lpwstr>
  </property>
</Properties>
</file>